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2120" windowHeight="8835"/>
  </bookViews>
  <sheets>
    <sheet name="2012-2013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L132" i="1"/>
  <c r="O132" s="1"/>
  <c r="N132"/>
  <c r="P132"/>
  <c r="L125"/>
  <c r="N133"/>
  <c r="L127"/>
  <c r="N134"/>
  <c r="L118"/>
  <c r="N135"/>
  <c r="L102"/>
  <c r="N100"/>
  <c r="L101"/>
  <c r="N99"/>
  <c r="L97"/>
  <c r="O101" s="1"/>
  <c r="N101"/>
  <c r="P101"/>
  <c r="L96"/>
  <c r="O102" s="1"/>
  <c r="N102"/>
  <c r="P102"/>
  <c r="Q102"/>
  <c r="L29"/>
  <c r="O29" s="1"/>
  <c r="N29"/>
  <c r="P29"/>
  <c r="Q29"/>
  <c r="L49"/>
  <c r="L50"/>
  <c r="L56"/>
  <c r="L45"/>
  <c r="L57"/>
  <c r="L53"/>
  <c r="L60"/>
  <c r="L63"/>
  <c r="N59"/>
  <c r="N60"/>
  <c r="N61"/>
  <c r="N62"/>
  <c r="N63"/>
  <c r="N64"/>
  <c r="N65"/>
  <c r="N66"/>
  <c r="F67"/>
  <c r="H67"/>
  <c r="I67"/>
  <c r="J67"/>
  <c r="K67"/>
  <c r="G67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103"/>
  <c r="N72"/>
  <c r="N71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6"/>
  <c r="N109"/>
  <c r="N108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36"/>
  <c r="N35"/>
  <c r="L51"/>
  <c r="L62"/>
  <c r="P60" s="1"/>
  <c r="L39"/>
  <c r="L47"/>
  <c r="L59"/>
  <c r="L66"/>
  <c r="P66" s="1"/>
  <c r="L55"/>
  <c r="L65"/>
  <c r="L52"/>
  <c r="L64"/>
  <c r="P62" s="1"/>
  <c r="L46"/>
  <c r="L42"/>
  <c r="L40"/>
  <c r="L61"/>
  <c r="P45" s="1"/>
  <c r="L44"/>
  <c r="L54"/>
  <c r="P43" s="1"/>
  <c r="L43"/>
  <c r="L38"/>
  <c r="L48"/>
  <c r="L41"/>
  <c r="P39" s="1"/>
  <c r="L58"/>
  <c r="L36"/>
  <c r="P37" s="1"/>
  <c r="L37"/>
  <c r="L35"/>
  <c r="P35" s="1"/>
  <c r="L8"/>
  <c r="L9"/>
  <c r="L10"/>
  <c r="L12"/>
  <c r="L18"/>
  <c r="L11"/>
  <c r="L13"/>
  <c r="L14"/>
  <c r="L15"/>
  <c r="L25"/>
  <c r="L16"/>
  <c r="L19"/>
  <c r="L30"/>
  <c r="L22"/>
  <c r="L21"/>
  <c r="L27"/>
  <c r="L17"/>
  <c r="L20"/>
  <c r="L23"/>
  <c r="L24"/>
  <c r="L26"/>
  <c r="L28"/>
  <c r="L123"/>
  <c r="N105"/>
  <c r="P105"/>
  <c r="O107"/>
  <c r="N107"/>
  <c r="Q107"/>
  <c r="L129"/>
  <c r="P104"/>
  <c r="L120"/>
  <c r="N104"/>
  <c r="Q104"/>
  <c r="L130"/>
  <c r="L113"/>
  <c r="L136"/>
  <c r="L135"/>
  <c r="O135" s="1"/>
  <c r="L134"/>
  <c r="P134" s="1"/>
  <c r="L133"/>
  <c r="P133" s="1"/>
  <c r="N106"/>
  <c r="O106"/>
  <c r="N30"/>
  <c r="O30"/>
  <c r="P30"/>
  <c r="L83"/>
  <c r="L75"/>
  <c r="L88"/>
  <c r="L81"/>
  <c r="L85"/>
  <c r="L87"/>
  <c r="L93"/>
  <c r="L91"/>
  <c r="L86"/>
  <c r="L73"/>
  <c r="L84"/>
  <c r="L71"/>
  <c r="L79"/>
  <c r="L77"/>
  <c r="L103"/>
  <c r="L78"/>
  <c r="N26"/>
  <c r="O26"/>
  <c r="P26"/>
  <c r="N12"/>
  <c r="O12"/>
  <c r="P12"/>
  <c r="Q12"/>
  <c r="N16"/>
  <c r="P17"/>
  <c r="O16"/>
  <c r="P16"/>
  <c r="Q16"/>
  <c r="N17"/>
  <c r="O17"/>
  <c r="Q17"/>
  <c r="N18"/>
  <c r="O18"/>
  <c r="P18"/>
  <c r="Q18"/>
  <c r="N20"/>
  <c r="O20"/>
  <c r="P20"/>
  <c r="Q20"/>
  <c r="N22"/>
  <c r="O22"/>
  <c r="P22"/>
  <c r="Q22"/>
  <c r="L119"/>
  <c r="L124"/>
  <c r="L114"/>
  <c r="G31"/>
  <c r="G104"/>
  <c r="G137"/>
  <c r="H31"/>
  <c r="H104"/>
  <c r="H137"/>
  <c r="I31"/>
  <c r="I104"/>
  <c r="I137"/>
  <c r="J31"/>
  <c r="J104"/>
  <c r="J137"/>
  <c r="K31"/>
  <c r="K104"/>
  <c r="K137"/>
  <c r="F31"/>
  <c r="F104"/>
  <c r="F137"/>
  <c r="L122"/>
  <c r="L111"/>
  <c r="L121"/>
  <c r="L131"/>
  <c r="L116"/>
  <c r="L117"/>
  <c r="L126"/>
  <c r="P119" s="1"/>
  <c r="L128"/>
  <c r="L72"/>
  <c r="L74"/>
  <c r="L90"/>
  <c r="L98"/>
  <c r="N69"/>
  <c r="L100"/>
  <c r="O103" s="1"/>
  <c r="L94"/>
  <c r="O98" s="1"/>
  <c r="L95"/>
  <c r="L82"/>
  <c r="L92"/>
  <c r="L99"/>
  <c r="O91" s="1"/>
  <c r="L80"/>
  <c r="L89"/>
  <c r="L76"/>
  <c r="O73" s="1"/>
  <c r="N13"/>
  <c r="O13"/>
  <c r="P13"/>
  <c r="P21"/>
  <c r="N11"/>
  <c r="O11"/>
  <c r="P11"/>
  <c r="Q11"/>
  <c r="N15"/>
  <c r="O15"/>
  <c r="P15"/>
  <c r="Q15"/>
  <c r="N28"/>
  <c r="O28"/>
  <c r="P28"/>
  <c r="Q28"/>
  <c r="N23"/>
  <c r="O23"/>
  <c r="P23"/>
  <c r="Q23"/>
  <c r="N21"/>
  <c r="M20" s="1"/>
  <c r="O21"/>
  <c r="Q21"/>
  <c r="N25"/>
  <c r="O25"/>
  <c r="P25"/>
  <c r="Q25"/>
  <c r="N14"/>
  <c r="O14"/>
  <c r="P14"/>
  <c r="Q14"/>
  <c r="N24"/>
  <c r="O24"/>
  <c r="P24"/>
  <c r="Q24"/>
  <c r="N9"/>
  <c r="O9"/>
  <c r="P9"/>
  <c r="Q9"/>
  <c r="N19"/>
  <c r="O19"/>
  <c r="P19"/>
  <c r="Q19"/>
  <c r="N10"/>
  <c r="O10"/>
  <c r="P10"/>
  <c r="Q10"/>
  <c r="N27"/>
  <c r="O27"/>
  <c r="P27"/>
  <c r="Q27"/>
  <c r="N8"/>
  <c r="O8"/>
  <c r="P8"/>
  <c r="Q8"/>
  <c r="L115"/>
  <c r="L108"/>
  <c r="L112"/>
  <c r="P68"/>
  <c r="N68"/>
  <c r="N70"/>
  <c r="O70"/>
  <c r="P70"/>
  <c r="Q70"/>
  <c r="L110"/>
  <c r="P110" s="1"/>
  <c r="L109"/>
  <c r="M17"/>
  <c r="M14"/>
  <c r="M18"/>
  <c r="M24"/>
  <c r="D22" i="2"/>
  <c r="E22"/>
  <c r="C22"/>
  <c r="K22"/>
  <c r="J22"/>
  <c r="I22"/>
  <c r="H22"/>
  <c r="G22"/>
  <c r="F22"/>
  <c r="L14"/>
  <c r="L18"/>
  <c r="Q18"/>
  <c r="P18"/>
  <c r="O18"/>
  <c r="N18"/>
  <c r="N14"/>
  <c r="O14"/>
  <c r="P14"/>
  <c r="Q14"/>
  <c r="M14" s="1"/>
  <c r="L10"/>
  <c r="L17"/>
  <c r="Q17"/>
  <c r="P17"/>
  <c r="O17"/>
  <c r="N17"/>
  <c r="N10"/>
  <c r="O10"/>
  <c r="P10"/>
  <c r="Q10"/>
  <c r="M10" s="1"/>
  <c r="L15"/>
  <c r="L16"/>
  <c r="Q16" s="1"/>
  <c r="M16" s="1"/>
  <c r="P16"/>
  <c r="O16"/>
  <c r="N16"/>
  <c r="N15"/>
  <c r="O15"/>
  <c r="P15"/>
  <c r="Q15"/>
  <c r="M15" s="1"/>
  <c r="L11"/>
  <c r="P11" s="1"/>
  <c r="N11"/>
  <c r="O11"/>
  <c r="M11" s="1"/>
  <c r="Q11"/>
  <c r="L9"/>
  <c r="L13"/>
  <c r="Q13" s="1"/>
  <c r="P13"/>
  <c r="N13"/>
  <c r="N9"/>
  <c r="O9"/>
  <c r="M9" s="1"/>
  <c r="P9"/>
  <c r="Q9"/>
  <c r="L5"/>
  <c r="O5" s="1"/>
  <c r="L12"/>
  <c r="Q12"/>
  <c r="P12"/>
  <c r="O12"/>
  <c r="N12"/>
  <c r="N5"/>
  <c r="P5"/>
  <c r="L4"/>
  <c r="N4"/>
  <c r="O4"/>
  <c r="P4"/>
  <c r="Q4"/>
  <c r="M4"/>
  <c r="M17"/>
  <c r="L6"/>
  <c r="P6" s="1"/>
  <c r="N6"/>
  <c r="O6"/>
  <c r="Q6"/>
  <c r="L7"/>
  <c r="O7" s="1"/>
  <c r="L8"/>
  <c r="Q8"/>
  <c r="P8"/>
  <c r="O8"/>
  <c r="M8" s="1"/>
  <c r="N8"/>
  <c r="N7"/>
  <c r="P7"/>
  <c r="M12"/>
  <c r="M18"/>
  <c r="P114" i="1" l="1"/>
  <c r="P135"/>
  <c r="O134"/>
  <c r="O117"/>
  <c r="Q135"/>
  <c r="O133"/>
  <c r="Q132"/>
  <c r="M132" s="1"/>
  <c r="Q134"/>
  <c r="Q133"/>
  <c r="P76"/>
  <c r="P100"/>
  <c r="O100"/>
  <c r="P99"/>
  <c r="O99"/>
  <c r="Q100"/>
  <c r="M102" s="1"/>
  <c r="Q99"/>
  <c r="Q101"/>
  <c r="P41"/>
  <c r="P61"/>
  <c r="Q36"/>
  <c r="P48"/>
  <c r="Q61"/>
  <c r="P47"/>
  <c r="M10"/>
  <c r="M29"/>
  <c r="O92"/>
  <c r="P122"/>
  <c r="P38"/>
  <c r="P130"/>
  <c r="M15"/>
  <c r="P44"/>
  <c r="O54"/>
  <c r="P56"/>
  <c r="P63"/>
  <c r="O60"/>
  <c r="P51"/>
  <c r="O55"/>
  <c r="P57"/>
  <c r="O63"/>
  <c r="O97"/>
  <c r="O82"/>
  <c r="O96"/>
  <c r="M96" s="1"/>
  <c r="P94"/>
  <c r="P72"/>
  <c r="P71"/>
  <c r="O86"/>
  <c r="O74"/>
  <c r="O113"/>
  <c r="P131"/>
  <c r="P123"/>
  <c r="P118"/>
  <c r="P126"/>
  <c r="P136"/>
  <c r="Q109"/>
  <c r="P111"/>
  <c r="P93"/>
  <c r="P69"/>
  <c r="O85"/>
  <c r="P79"/>
  <c r="O68"/>
  <c r="Q68"/>
  <c r="P42"/>
  <c r="O112"/>
  <c r="P115"/>
  <c r="K138"/>
  <c r="P127"/>
  <c r="Q108"/>
  <c r="O120"/>
  <c r="P124"/>
  <c r="O116"/>
  <c r="P125"/>
  <c r="P128"/>
  <c r="P129"/>
  <c r="O121"/>
  <c r="O87"/>
  <c r="P90"/>
  <c r="P89"/>
  <c r="P80"/>
  <c r="O95"/>
  <c r="F138"/>
  <c r="J138"/>
  <c r="O81"/>
  <c r="O78"/>
  <c r="P75"/>
  <c r="O88"/>
  <c r="P84"/>
  <c r="P83"/>
  <c r="O77"/>
  <c r="P40"/>
  <c r="P46"/>
  <c r="O50"/>
  <c r="O52"/>
  <c r="O58"/>
  <c r="P64"/>
  <c r="Q59"/>
  <c r="O59"/>
  <c r="O65"/>
  <c r="O61"/>
  <c r="P49"/>
  <c r="P53"/>
  <c r="Q66"/>
  <c r="O66"/>
  <c r="P65"/>
  <c r="Q64"/>
  <c r="O64"/>
  <c r="Q62"/>
  <c r="O62"/>
  <c r="P59"/>
  <c r="Q65"/>
  <c r="M19"/>
  <c r="I138"/>
  <c r="H138"/>
  <c r="Q63"/>
  <c r="Q60"/>
  <c r="M8"/>
  <c r="P52"/>
  <c r="Q56"/>
  <c r="P50"/>
  <c r="P58"/>
  <c r="O56"/>
  <c r="M56" s="1"/>
  <c r="P54"/>
  <c r="P36"/>
  <c r="G138"/>
  <c r="O104"/>
  <c r="Q105"/>
  <c r="O105"/>
  <c r="O35"/>
  <c r="Q35"/>
  <c r="O36"/>
  <c r="Q58"/>
  <c r="Q57"/>
  <c r="O57"/>
  <c r="P55"/>
  <c r="Q54"/>
  <c r="Q53"/>
  <c r="O53"/>
  <c r="Q52"/>
  <c r="Q51"/>
  <c r="O51"/>
  <c r="Q50"/>
  <c r="Q49"/>
  <c r="O49"/>
  <c r="Q48"/>
  <c r="O48"/>
  <c r="Q47"/>
  <c r="O47"/>
  <c r="Q46"/>
  <c r="O46"/>
  <c r="Q45"/>
  <c r="O45"/>
  <c r="M61" s="1"/>
  <c r="Q44"/>
  <c r="O44"/>
  <c r="Q43"/>
  <c r="O43"/>
  <c r="M54" s="1"/>
  <c r="Q42"/>
  <c r="O42"/>
  <c r="Q41"/>
  <c r="O41"/>
  <c r="Q40"/>
  <c r="O40"/>
  <c r="Q39"/>
  <c r="O39"/>
  <c r="Q38"/>
  <c r="O38"/>
  <c r="M40" s="1"/>
  <c r="Q37"/>
  <c r="O37"/>
  <c r="Q55"/>
  <c r="M53" s="1"/>
  <c r="M52"/>
  <c r="M58"/>
  <c r="P108"/>
  <c r="P109"/>
  <c r="Q136"/>
  <c r="O136"/>
  <c r="Q131"/>
  <c r="O131"/>
  <c r="Q130"/>
  <c r="O130"/>
  <c r="Q129"/>
  <c r="O129"/>
  <c r="Q128"/>
  <c r="O128"/>
  <c r="Q127"/>
  <c r="O127"/>
  <c r="Q126"/>
  <c r="O126"/>
  <c r="Q125"/>
  <c r="O125"/>
  <c r="Q124"/>
  <c r="O124"/>
  <c r="Q123"/>
  <c r="O123"/>
  <c r="Q122"/>
  <c r="O122"/>
  <c r="P121"/>
  <c r="P120"/>
  <c r="Q119"/>
  <c r="O119"/>
  <c r="Q118"/>
  <c r="O118"/>
  <c r="M118" s="1"/>
  <c r="P117"/>
  <c r="P116"/>
  <c r="Q115"/>
  <c r="O115"/>
  <c r="Q114"/>
  <c r="O114"/>
  <c r="P113"/>
  <c r="P112"/>
  <c r="Q111"/>
  <c r="O111"/>
  <c r="Q110"/>
  <c r="O110"/>
  <c r="O108"/>
  <c r="O109"/>
  <c r="Q121"/>
  <c r="Q120"/>
  <c r="Q117"/>
  <c r="Q116"/>
  <c r="Q113"/>
  <c r="Q112"/>
  <c r="O71"/>
  <c r="Q71"/>
  <c r="O72"/>
  <c r="Q72"/>
  <c r="P103"/>
  <c r="P98"/>
  <c r="P97"/>
  <c r="P96"/>
  <c r="P95"/>
  <c r="Q94"/>
  <c r="O94"/>
  <c r="Q93"/>
  <c r="O93"/>
  <c r="P92"/>
  <c r="P91"/>
  <c r="Q90"/>
  <c r="O90"/>
  <c r="Q89"/>
  <c r="O89"/>
  <c r="P88"/>
  <c r="P87"/>
  <c r="P86"/>
  <c r="P85"/>
  <c r="Q84"/>
  <c r="O84"/>
  <c r="Q83"/>
  <c r="O83"/>
  <c r="P82"/>
  <c r="P81"/>
  <c r="Q80"/>
  <c r="O80"/>
  <c r="Q79"/>
  <c r="O79"/>
  <c r="P78"/>
  <c r="P77"/>
  <c r="Q76"/>
  <c r="O76"/>
  <c r="Q75"/>
  <c r="O75"/>
  <c r="P74"/>
  <c r="P73"/>
  <c r="Q69"/>
  <c r="O69"/>
  <c r="Q103"/>
  <c r="Q98"/>
  <c r="Q97"/>
  <c r="Q96"/>
  <c r="Q95"/>
  <c r="Q92"/>
  <c r="Q91"/>
  <c r="Q88"/>
  <c r="Q87"/>
  <c r="Q86"/>
  <c r="Q85"/>
  <c r="Q82"/>
  <c r="Q81"/>
  <c r="Q78"/>
  <c r="Q77"/>
  <c r="Q74"/>
  <c r="Q73"/>
  <c r="P106"/>
  <c r="Q106"/>
  <c r="P107"/>
  <c r="M12"/>
  <c r="M22"/>
  <c r="M21"/>
  <c r="M6" i="2"/>
  <c r="Q7"/>
  <c r="M7" s="1"/>
  <c r="Q5"/>
  <c r="M5" s="1"/>
  <c r="O13"/>
  <c r="M13" s="1"/>
  <c r="Q13" i="1"/>
  <c r="M13" s="1"/>
  <c r="Q26"/>
  <c r="M26" s="1"/>
  <c r="Q30"/>
  <c r="M127" l="1"/>
  <c r="M125"/>
  <c r="M97"/>
  <c r="M101"/>
  <c r="M63"/>
  <c r="M57"/>
  <c r="M46"/>
  <c r="M48"/>
  <c r="M131"/>
  <c r="M116"/>
  <c r="M117"/>
  <c r="M133"/>
  <c r="M134"/>
  <c r="M135"/>
  <c r="M136"/>
  <c r="M119"/>
  <c r="M28"/>
  <c r="M30"/>
  <c r="M11"/>
  <c r="M9"/>
  <c r="M23"/>
  <c r="M27"/>
  <c r="M43"/>
  <c r="M49"/>
  <c r="M98"/>
  <c r="M90"/>
  <c r="M94"/>
  <c r="M73"/>
  <c r="M99"/>
  <c r="M100"/>
  <c r="M124"/>
  <c r="M120"/>
  <c r="M123"/>
  <c r="M130"/>
  <c r="M109"/>
  <c r="M45"/>
  <c r="M36"/>
  <c r="M55"/>
  <c r="M38"/>
  <c r="M37"/>
  <c r="M112"/>
  <c r="M121"/>
  <c r="M114"/>
  <c r="M126"/>
  <c r="M128"/>
  <c r="M113"/>
  <c r="M108"/>
  <c r="M122"/>
  <c r="M129"/>
  <c r="M87"/>
  <c r="M88"/>
  <c r="M85"/>
  <c r="M93"/>
  <c r="M84"/>
  <c r="M82"/>
  <c r="M92"/>
  <c r="M89"/>
  <c r="M91"/>
  <c r="M95"/>
  <c r="M103"/>
  <c r="M42"/>
  <c r="M39"/>
  <c r="M44"/>
  <c r="M50"/>
  <c r="M60"/>
  <c r="M25"/>
  <c r="M16"/>
  <c r="M86"/>
  <c r="M80"/>
  <c r="M83"/>
  <c r="M72"/>
  <c r="M71"/>
  <c r="M41"/>
  <c r="M110"/>
  <c r="M81"/>
  <c r="M35"/>
  <c r="M47"/>
  <c r="M64"/>
  <c r="M66"/>
  <c r="M62"/>
  <c r="M59"/>
  <c r="M51"/>
  <c r="M76"/>
  <c r="M75"/>
  <c r="M78"/>
  <c r="M115"/>
  <c r="M74"/>
  <c r="M77"/>
  <c r="M79"/>
  <c r="M111"/>
  <c r="M65"/>
</calcChain>
</file>

<file path=xl/sharedStrings.xml><?xml version="1.0" encoding="utf-8"?>
<sst xmlns="http://schemas.openxmlformats.org/spreadsheetml/2006/main" count="470" uniqueCount="205">
  <si>
    <t>1.</t>
  </si>
  <si>
    <t>SV Ried/Innkreis</t>
  </si>
  <si>
    <t>Rang</t>
  </si>
  <si>
    <t>Name</t>
  </si>
  <si>
    <t>Verein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</si>
  <si>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</si>
  <si>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</si>
  <si>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</si>
  <si>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</si>
  <si>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</si>
  <si>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</si>
  <si>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</si>
  <si>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</si>
  <si>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</si>
  <si>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13.</t>
  </si>
  <si>
    <t>16.</t>
  </si>
  <si>
    <t>18.</t>
  </si>
  <si>
    <t>Elo</t>
  </si>
  <si>
    <t>Spg. Sauwald</t>
  </si>
  <si>
    <t>Ezinger Johannes</t>
  </si>
  <si>
    <t>4.</t>
  </si>
  <si>
    <t>Würthinger Thomas</t>
  </si>
  <si>
    <t>Punz Michael</t>
  </si>
  <si>
    <t>SV Riedau</t>
  </si>
  <si>
    <t>Haunold Thomas</t>
  </si>
  <si>
    <t>Schrögenauer Peter</t>
  </si>
  <si>
    <t>Wilflingseder Florian</t>
  </si>
  <si>
    <t>Weis Lukas</t>
  </si>
  <si>
    <t>Union Waizenkirchen</t>
  </si>
  <si>
    <t>22.</t>
  </si>
  <si>
    <t>Habacher Stefan</t>
  </si>
  <si>
    <t>Sp.</t>
  </si>
  <si>
    <t>Endziffer</t>
  </si>
  <si>
    <t>Hackl Richard</t>
  </si>
  <si>
    <t>Fattinger Matthias</t>
  </si>
  <si>
    <t>Sandberger Maria</t>
  </si>
  <si>
    <t>Union Hofkirchen/Tr.</t>
  </si>
  <si>
    <t>Eibelhuber Christoph</t>
  </si>
  <si>
    <t>17.</t>
  </si>
  <si>
    <t>Geb.Datum</t>
  </si>
  <si>
    <t xml:space="preserve">U-15  </t>
  </si>
  <si>
    <t xml:space="preserve">U-10  </t>
  </si>
  <si>
    <t xml:space="preserve">U-12 </t>
  </si>
  <si>
    <t>Lesslhumer Philipp</t>
  </si>
  <si>
    <t>Pillinger Christian</t>
  </si>
  <si>
    <t>Puttinger Clemens</t>
  </si>
  <si>
    <t>12.</t>
  </si>
  <si>
    <t>14.</t>
  </si>
  <si>
    <t>15.</t>
  </si>
  <si>
    <t>19.</t>
  </si>
  <si>
    <t>20.</t>
  </si>
  <si>
    <t>T.</t>
  </si>
  <si>
    <t>O.</t>
  </si>
  <si>
    <t>21.</t>
  </si>
  <si>
    <t>23.</t>
  </si>
  <si>
    <t>24.</t>
  </si>
  <si>
    <t>W.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</si>
  <si>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</si>
  <si>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</si>
  <si>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</si>
  <si>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</si>
  <si>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</si>
  <si>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</si>
  <si>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</si>
  <si>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</si>
  <si>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  Anzahl Teilnehmer:</t>
  </si>
  <si>
    <t xml:space="preserve">  Anzahl Teilnehmer Gesamt:</t>
  </si>
  <si>
    <t>R/I.</t>
  </si>
  <si>
    <t>Windhager Pascal</t>
  </si>
  <si>
    <t>SV Grieskirchen</t>
  </si>
  <si>
    <t>SC Haag/H.</t>
  </si>
  <si>
    <t>Spg. Hofkirchen-Riedau</t>
  </si>
  <si>
    <t>1.T.: Obernberg/Inn, 2.T.: Taufkirchen/Pram (Andorf) 3.T.: Waizenkirchen, 4.T.: Riedau, 5.T.: Ried/Innkreis, 6.T.: Grieskirchen</t>
  </si>
  <si>
    <t>R.</t>
  </si>
  <si>
    <t>G</t>
  </si>
  <si>
    <t xml:space="preserve">U-16 </t>
  </si>
  <si>
    <t>U-14</t>
  </si>
  <si>
    <t>Leonhartsberger Simon</t>
  </si>
  <si>
    <t>Elo 1.1.2013</t>
  </si>
  <si>
    <t>Schülerliga Kreis Mitte 2012/2013</t>
  </si>
  <si>
    <t>Anlauf Stefan</t>
  </si>
  <si>
    <t>Stegner Eva</t>
  </si>
  <si>
    <t>Avdulji Selver</t>
  </si>
  <si>
    <t>Langgruber Philipp</t>
  </si>
  <si>
    <t>Gierlinger Natascha</t>
  </si>
  <si>
    <t>Anzengruber Alexandra</t>
  </si>
  <si>
    <t>Groissböck Regina</t>
  </si>
  <si>
    <t>Wiesinger Dominik</t>
  </si>
  <si>
    <t>Schuhleitner Fabian</t>
  </si>
  <si>
    <t>Union Obernberg/Inn</t>
  </si>
  <si>
    <t>Fürtauer Anna</t>
  </si>
  <si>
    <t>Schatzl Christoph</t>
  </si>
  <si>
    <t>Gallo Alessandro</t>
  </si>
  <si>
    <t>Reitinger Simon</t>
  </si>
  <si>
    <t>Gumpinger Lukas</t>
  </si>
  <si>
    <t>Kalteis Simon</t>
  </si>
  <si>
    <t>Wallerstorfer Manuel</t>
  </si>
  <si>
    <t>Anzengruber Simon</t>
  </si>
  <si>
    <t>Ratzenböck Simon</t>
  </si>
  <si>
    <t>Groissböck Josef</t>
  </si>
  <si>
    <t>Avdulji Sara</t>
  </si>
  <si>
    <t>König Oliver</t>
  </si>
  <si>
    <t>Berndorfer Lena</t>
  </si>
  <si>
    <t>Pöchmann Robin</t>
  </si>
  <si>
    <t>Angermayr Bernhard</t>
  </si>
  <si>
    <t>Stockenhuber Tobias</t>
  </si>
  <si>
    <t>Leitner Daniel</t>
  </si>
  <si>
    <t>Brunninger Florian</t>
  </si>
  <si>
    <t>Reiter Julian</t>
  </si>
  <si>
    <t>Bakran Leonard</t>
  </si>
  <si>
    <t>Matheis Nico</t>
  </si>
  <si>
    <t>Bracun Antonija</t>
  </si>
  <si>
    <t>Schmid Thomas</t>
  </si>
  <si>
    <t>Weidinger Simon</t>
  </si>
  <si>
    <t>Mörwald Miriam</t>
  </si>
  <si>
    <t>SC Neumarkt/Wallersee</t>
  </si>
  <si>
    <t>Märzendorfer Daniel</t>
  </si>
  <si>
    <t>Malzer Jonas</t>
  </si>
  <si>
    <t>Kaar Nicolas</t>
  </si>
  <si>
    <t>Berndorfer Jakob</t>
  </si>
  <si>
    <t>Schweighofer Michael</t>
  </si>
  <si>
    <t>Diesenreither Gregor</t>
  </si>
  <si>
    <t>Gasser Daniel</t>
  </si>
  <si>
    <t>Hackinger Kilian</t>
  </si>
  <si>
    <t>Angermayr Johannes</t>
  </si>
  <si>
    <t>Anzengruber Sebastian</t>
  </si>
  <si>
    <t>Mörwald Magdalena</t>
  </si>
  <si>
    <t>Spreitzer Elias</t>
  </si>
  <si>
    <t>Malzer Emanuel</t>
  </si>
  <si>
    <t>Spieler Ramon</t>
  </si>
  <si>
    <t>Gigler Fabian</t>
  </si>
  <si>
    <t>Floss Jonas</t>
  </si>
  <si>
    <t>Schach Kultur Wels</t>
  </si>
  <si>
    <t>Studener Simon</t>
  </si>
  <si>
    <t>Hein Jakob</t>
  </si>
  <si>
    <t>Brunnmair David</t>
  </si>
  <si>
    <t>Erdpresser Amber</t>
  </si>
  <si>
    <t>Futterer Valentin</t>
  </si>
  <si>
    <t>Reitinger Jakob</t>
  </si>
  <si>
    <t>Schwarz Anton</t>
  </si>
  <si>
    <t>Höfner Elias</t>
  </si>
  <si>
    <t>Humer Patrick</t>
  </si>
  <si>
    <t>Vitzthum Dominik</t>
  </si>
  <si>
    <t>Pichlmeier Matthias</t>
  </si>
  <si>
    <t>Hartl Konstantin</t>
  </si>
  <si>
    <t>Burgholzer Alexander</t>
  </si>
  <si>
    <t>Pretzl Fabian</t>
  </si>
  <si>
    <t>Angleitner Jakob</t>
  </si>
  <si>
    <t>Humer Nathalie</t>
  </si>
  <si>
    <t>Brandtner Felix</t>
  </si>
  <si>
    <t>Gaubinger Florian</t>
  </si>
  <si>
    <t>Silber Thomas</t>
  </si>
  <si>
    <t>Reitinger Lena</t>
  </si>
  <si>
    <t>Hartl Alexander</t>
  </si>
  <si>
    <t>Hartl Christina</t>
  </si>
  <si>
    <t>Sallaberger Regina</t>
  </si>
  <si>
    <t>Hinum Alexander</t>
  </si>
  <si>
    <t>Matzeneder Raphael</t>
  </si>
  <si>
    <t>Petschl Romeo</t>
  </si>
  <si>
    <t>Wurm Richard</t>
  </si>
  <si>
    <t>Pollhammer Felix</t>
  </si>
  <si>
    <t>Auinger Marcel</t>
  </si>
  <si>
    <t>Mayrhuber Jakob</t>
  </si>
  <si>
    <t>Obermayr Marcel</t>
  </si>
  <si>
    <t>Kaiserseder Matthias</t>
  </si>
  <si>
    <t>Sahin Emirhan</t>
  </si>
  <si>
    <t>Scheuringer Michael</t>
  </si>
  <si>
    <t>Wagner Benedikt</t>
  </si>
  <si>
    <t>Grubauer Tobias</t>
  </si>
  <si>
    <t>Petschl Gabriel</t>
  </si>
  <si>
    <t>Hopfgartner Oliver</t>
  </si>
  <si>
    <t>Watzenböck Paul</t>
  </si>
  <si>
    <t>Mair Alexandra</t>
  </si>
  <si>
    <t>Kemelmair Mario</t>
  </si>
  <si>
    <t>Reitinger Florian</t>
  </si>
  <si>
    <t>Schmid Florian</t>
  </si>
  <si>
    <t>Voraberger Georg</t>
  </si>
  <si>
    <t>Meyrhuber Balazs</t>
  </si>
  <si>
    <t>Redinger Sebastian</t>
  </si>
  <si>
    <t>Dullinger Michael</t>
  </si>
  <si>
    <t>Höller Johannes</t>
  </si>
  <si>
    <t>Spg. Steyr</t>
  </si>
  <si>
    <t>SC Grafenau</t>
  </si>
  <si>
    <t>?</t>
  </si>
  <si>
    <t>Leisch Lukas</t>
  </si>
  <si>
    <t>JSV Mühlviertel</t>
  </si>
  <si>
    <t>Stockenhuber Fabian</t>
  </si>
  <si>
    <t>Gumpinger Lisa</t>
  </si>
  <si>
    <t>Leisch Michael</t>
  </si>
  <si>
    <t>Iro Stefan</t>
  </si>
  <si>
    <t>Union Ansfelden</t>
  </si>
  <si>
    <t>Avdulji Erol</t>
  </si>
  <si>
    <t>Schuberth Austin</t>
  </si>
  <si>
    <t>Markus Daryl</t>
  </si>
  <si>
    <t>Pilic Leonardo</t>
  </si>
  <si>
    <t>SV Hörsching</t>
  </si>
  <si>
    <t>Simon Alexander</t>
  </si>
  <si>
    <t>Isljami Azim</t>
  </si>
  <si>
    <t>Walch Nico</t>
  </si>
  <si>
    <t>33.</t>
  </si>
  <si>
    <t>Simon Christopher</t>
  </si>
  <si>
    <t>Pilic Patricia</t>
  </si>
  <si>
    <t>Pilic Stjepan</t>
  </si>
  <si>
    <t>Eder Maximilian</t>
  </si>
  <si>
    <t>Endstand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</si>
</sst>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i/>
      <u/>
      <sz val="18"/>
      <name val="Arial"/>
      <family val="2"/>
    </font>
    <font>
      <sz val="10"/>
      <name val="Arial"/>
      <family val="2"/>
    </font>
    <font>
      <u/>
      <sz val="20"/>
      <color indexed="12"/>
      <name val="Arial"/>
      <family val="2"/>
    </font>
    <font>
      <b/>
      <sz val="24"/>
      <color indexed="10"/>
      <name val="Arial"/>
      <family val="2"/>
    </font>
    <font>
      <sz val="11"/>
      <name val="Arial"/>
      <family val="2"/>
    </font>
    <font>
      <b/>
      <u/>
      <sz val="2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4" fillId="0" borderId="0" xfId="0" applyFont="1"/>
    <xf numFmtId="14" fontId="1" fillId="0" borderId="1" xfId="0" applyNumberFormat="1" applyFont="1" applyBorder="1" applyAlignment="1">
      <alignment horizontal="center"/>
    </xf>
    <xf numFmtId="14" fontId="0" fillId="0" borderId="0" xfId="0" applyNumberFormat="1"/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0" fillId="0" borderId="0" xfId="0" applyBorder="1"/>
    <xf numFmtId="0" fontId="1" fillId="0" borderId="7" xfId="0" applyFont="1" applyBorder="1" applyAlignment="1">
      <alignment horizontal="left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1" fontId="1" fillId="0" borderId="7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/>
    <xf numFmtId="14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" fontId="1" fillId="0" borderId="1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tabSelected="1" topLeftCell="A91" zoomScaleNormal="100" workbookViewId="0">
      <selection activeCell="A135" sqref="A135"/>
    </sheetView>
  </sheetViews>
  <sheetFormatPr baseColWidth="10" defaultRowHeight="15"/>
  <cols>
    <col min="1" max="1" width="6.5703125" style="3" customWidth="1"/>
    <col min="2" max="2" width="26.5703125" style="1" customWidth="1"/>
    <col min="3" max="3" width="7.28515625" style="3" hidden="1" customWidth="1"/>
    <col min="4" max="4" width="15.85546875" style="1" customWidth="1"/>
    <col min="5" max="5" width="25.5703125" style="2" customWidth="1"/>
    <col min="6" max="7" width="3.85546875" style="2" customWidth="1"/>
    <col min="8" max="11" width="3.85546875" customWidth="1"/>
    <col min="12" max="12" width="5" customWidth="1"/>
    <col min="13" max="13" width="12.28515625" customWidth="1"/>
    <col min="14" max="16" width="3.42578125" hidden="1" customWidth="1"/>
    <col min="17" max="17" width="0.140625" customWidth="1"/>
  </cols>
  <sheetData>
    <row r="1" spans="1:17" ht="27.75">
      <c r="A1" s="42" t="s">
        <v>79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7" ht="27.75">
      <c r="A2" s="42" t="s">
        <v>204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7" ht="28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7" ht="25.5">
      <c r="A4" s="16" t="s">
        <v>72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7" ht="60" customHeight="1">
      <c r="A5" s="41" t="s">
        <v>75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7" ht="3.75" customHeight="1"/>
    <row r="7" spans="1:17" ht="16.5" thickBot="1">
      <c r="A7" s="21" t="s">
        <v>2</v>
      </c>
      <c r="B7" s="22" t="s">
        <v>3</v>
      </c>
      <c r="C7" s="22" t="s">
        <v>39</v>
      </c>
      <c r="D7" s="21" t="s">
        <v>78</v>
      </c>
      <c r="E7" s="21" t="s">
        <v>4</v>
      </c>
      <c r="F7" s="23" t="s">
        <v>52</v>
      </c>
      <c r="G7" s="23" t="s">
        <v>51</v>
      </c>
      <c r="H7" s="23" t="s">
        <v>56</v>
      </c>
      <c r="I7" s="23" t="s">
        <v>73</v>
      </c>
      <c r="J7" s="23" t="s">
        <v>67</v>
      </c>
      <c r="K7" s="23" t="s">
        <v>74</v>
      </c>
      <c r="L7" s="23" t="s">
        <v>31</v>
      </c>
      <c r="M7" s="24" t="s">
        <v>32</v>
      </c>
    </row>
    <row r="8" spans="1:17" s="9" customFormat="1" ht="16.5" customHeight="1">
      <c r="A8" s="17" t="s">
        <v>0</v>
      </c>
      <c r="B8" s="5" t="s">
        <v>77</v>
      </c>
      <c r="C8" s="4"/>
      <c r="D8" s="17">
        <v>1687</v>
      </c>
      <c r="E8" s="18" t="s">
        <v>1</v>
      </c>
      <c r="F8" s="19">
        <v>1</v>
      </c>
      <c r="G8" s="19"/>
      <c r="H8" s="19">
        <v>1</v>
      </c>
      <c r="I8" s="17">
        <v>1</v>
      </c>
      <c r="J8" s="17">
        <v>1</v>
      </c>
      <c r="K8" s="17">
        <v>1</v>
      </c>
      <c r="L8" s="17">
        <f>COUNT(F8:K8)</f>
        <v>5</v>
      </c>
      <c r="M8" s="20">
        <f>SUM(N8:Q8)</f>
        <v>4</v>
      </c>
      <c r="N8" s="9">
        <f t="shared" ref="N8:N30" si="0">SMALL(F8:K8,1)</f>
        <v>1</v>
      </c>
      <c r="O8" s="9">
        <f t="shared" ref="O8:O30" si="1">IF(L8&lt;2,"",SMALL(F8:K8,2))</f>
        <v>1</v>
      </c>
      <c r="P8" s="9">
        <f t="shared" ref="P8:P30" si="2">IF(L8&lt;3,"",SMALL(F8:K8,3))</f>
        <v>1</v>
      </c>
      <c r="Q8" s="9">
        <f t="shared" ref="Q8:Q30" si="3">IF(L8&lt;4,"",SMALL(F8:K8,4))</f>
        <v>1</v>
      </c>
    </row>
    <row r="9" spans="1:17" s="9" customFormat="1">
      <c r="A9" s="17" t="s">
        <v>5</v>
      </c>
      <c r="B9" s="5" t="s">
        <v>80</v>
      </c>
      <c r="C9" s="4"/>
      <c r="D9" s="17">
        <v>1290</v>
      </c>
      <c r="E9" s="18" t="s">
        <v>1</v>
      </c>
      <c r="F9" s="19">
        <v>2</v>
      </c>
      <c r="G9" s="19"/>
      <c r="H9" s="19">
        <v>3</v>
      </c>
      <c r="I9" s="17">
        <v>3</v>
      </c>
      <c r="J9" s="17"/>
      <c r="K9" s="17">
        <v>3</v>
      </c>
      <c r="L9" s="17">
        <f>COUNT(F9:K9)</f>
        <v>4</v>
      </c>
      <c r="M9" s="20">
        <f>SUM(N9:Q9)</f>
        <v>11</v>
      </c>
      <c r="N9" s="9">
        <f>SMALL(F9:K9,1)</f>
        <v>2</v>
      </c>
      <c r="O9" s="9">
        <f>IF(L9&lt;2,"",SMALL(F9:K9,2))</f>
        <v>3</v>
      </c>
      <c r="P9" s="9">
        <f>IF(L9&lt;3,"",SMALL(F9:K9,3))</f>
        <v>3</v>
      </c>
      <c r="Q9" s="9">
        <f>IF(L9&lt;4,"",SMALL(F9:K9,4))</f>
        <v>3</v>
      </c>
    </row>
    <row r="10" spans="1:17" s="9" customFormat="1">
      <c r="A10" s="17" t="s">
        <v>5</v>
      </c>
      <c r="B10" s="5" t="s">
        <v>81</v>
      </c>
      <c r="C10" s="4"/>
      <c r="D10" s="17">
        <v>1132</v>
      </c>
      <c r="E10" s="18" t="s">
        <v>71</v>
      </c>
      <c r="F10" s="19">
        <v>3</v>
      </c>
      <c r="G10" s="19">
        <v>1</v>
      </c>
      <c r="H10" s="19"/>
      <c r="I10" s="17"/>
      <c r="J10" s="17">
        <v>5</v>
      </c>
      <c r="K10" s="17">
        <v>2</v>
      </c>
      <c r="L10" s="17">
        <f>COUNT(F10:K10)</f>
        <v>4</v>
      </c>
      <c r="M10" s="20">
        <f>SUM(N10:Q10)</f>
        <v>11</v>
      </c>
      <c r="N10" s="9">
        <f t="shared" si="0"/>
        <v>1</v>
      </c>
      <c r="O10" s="9">
        <f t="shared" si="1"/>
        <v>2</v>
      </c>
      <c r="P10" s="9">
        <f t="shared" si="2"/>
        <v>3</v>
      </c>
      <c r="Q10" s="9">
        <f t="shared" si="3"/>
        <v>5</v>
      </c>
    </row>
    <row r="11" spans="1:17" s="9" customFormat="1">
      <c r="A11" s="17" t="s">
        <v>20</v>
      </c>
      <c r="B11" s="5" t="s">
        <v>84</v>
      </c>
      <c r="C11" s="4"/>
      <c r="D11" s="17">
        <v>1140</v>
      </c>
      <c r="E11" s="18" t="s">
        <v>18</v>
      </c>
      <c r="F11" s="19">
        <v>6</v>
      </c>
      <c r="G11" s="19"/>
      <c r="H11" s="19">
        <v>2</v>
      </c>
      <c r="I11" s="17"/>
      <c r="J11" s="17">
        <v>4</v>
      </c>
      <c r="K11" s="17">
        <v>4</v>
      </c>
      <c r="L11" s="17">
        <f>COUNT(F11:K11)</f>
        <v>4</v>
      </c>
      <c r="M11" s="20">
        <f>SUM(N11:Q11)</f>
        <v>16</v>
      </c>
      <c r="N11" s="9">
        <f t="shared" si="0"/>
        <v>2</v>
      </c>
      <c r="O11" s="9">
        <f t="shared" si="1"/>
        <v>4</v>
      </c>
      <c r="P11" s="9">
        <f t="shared" si="2"/>
        <v>4</v>
      </c>
      <c r="Q11" s="9">
        <f t="shared" si="3"/>
        <v>6</v>
      </c>
    </row>
    <row r="12" spans="1:17" s="9" customFormat="1">
      <c r="A12" s="17" t="s">
        <v>7</v>
      </c>
      <c r="B12" s="5" t="s">
        <v>82</v>
      </c>
      <c r="C12" s="4"/>
      <c r="D12" s="17">
        <v>0</v>
      </c>
      <c r="E12" s="18" t="s">
        <v>71</v>
      </c>
      <c r="F12" s="19">
        <v>4</v>
      </c>
      <c r="G12" s="19">
        <v>2</v>
      </c>
      <c r="H12" s="19"/>
      <c r="I12" s="17"/>
      <c r="J12" s="17">
        <v>6</v>
      </c>
      <c r="K12" s="17">
        <v>9</v>
      </c>
      <c r="L12" s="17">
        <f>COUNT(F12:K12)</f>
        <v>4</v>
      </c>
      <c r="M12" s="20">
        <f>SUM(N12:Q12)</f>
        <v>21</v>
      </c>
      <c r="N12" s="9">
        <f t="shared" si="0"/>
        <v>2</v>
      </c>
      <c r="O12" s="9">
        <f t="shared" si="1"/>
        <v>4</v>
      </c>
      <c r="P12" s="9">
        <f t="shared" si="2"/>
        <v>6</v>
      </c>
      <c r="Q12" s="9">
        <f t="shared" si="3"/>
        <v>9</v>
      </c>
    </row>
    <row r="13" spans="1:17" s="9" customFormat="1">
      <c r="A13" s="17" t="s">
        <v>8</v>
      </c>
      <c r="B13" s="5" t="s">
        <v>85</v>
      </c>
      <c r="C13" s="4"/>
      <c r="D13" s="17">
        <v>0</v>
      </c>
      <c r="E13" s="18" t="s">
        <v>71</v>
      </c>
      <c r="F13" s="19">
        <v>7</v>
      </c>
      <c r="G13" s="19">
        <v>3</v>
      </c>
      <c r="H13" s="19">
        <v>7</v>
      </c>
      <c r="I13" s="17">
        <v>9</v>
      </c>
      <c r="J13" s="17">
        <v>15</v>
      </c>
      <c r="K13" s="17">
        <v>8</v>
      </c>
      <c r="L13" s="17">
        <f>COUNT(F13:K13)</f>
        <v>6</v>
      </c>
      <c r="M13" s="20">
        <f>SUM(N13:Q13)</f>
        <v>25</v>
      </c>
      <c r="N13" s="9">
        <f t="shared" si="0"/>
        <v>3</v>
      </c>
      <c r="O13" s="9">
        <f t="shared" si="1"/>
        <v>7</v>
      </c>
      <c r="P13" s="9">
        <f t="shared" si="2"/>
        <v>7</v>
      </c>
      <c r="Q13" s="9">
        <f t="shared" si="3"/>
        <v>8</v>
      </c>
    </row>
    <row r="14" spans="1:17" s="9" customFormat="1">
      <c r="A14" s="17" t="s">
        <v>9</v>
      </c>
      <c r="B14" s="5" t="s">
        <v>86</v>
      </c>
      <c r="C14" s="4"/>
      <c r="D14" s="17">
        <v>0</v>
      </c>
      <c r="E14" s="18" t="s">
        <v>71</v>
      </c>
      <c r="F14" s="19">
        <v>8</v>
      </c>
      <c r="G14" s="19">
        <v>3</v>
      </c>
      <c r="H14" s="19"/>
      <c r="I14" s="17">
        <v>11</v>
      </c>
      <c r="J14" s="17">
        <v>13</v>
      </c>
      <c r="K14" s="17">
        <v>6</v>
      </c>
      <c r="L14" s="17">
        <f>COUNT(F14:K14)</f>
        <v>5</v>
      </c>
      <c r="M14" s="20">
        <f>SUM(N14:Q14)</f>
        <v>28</v>
      </c>
      <c r="N14" s="9">
        <f t="shared" si="0"/>
        <v>3</v>
      </c>
      <c r="O14" s="9">
        <f t="shared" si="1"/>
        <v>6</v>
      </c>
      <c r="P14" s="9">
        <f t="shared" si="2"/>
        <v>8</v>
      </c>
      <c r="Q14" s="9">
        <f t="shared" si="3"/>
        <v>11</v>
      </c>
    </row>
    <row r="15" spans="1:17" s="9" customFormat="1">
      <c r="A15" s="17" t="s">
        <v>10</v>
      </c>
      <c r="B15" s="5" t="s">
        <v>87</v>
      </c>
      <c r="C15" s="4"/>
      <c r="D15" s="17">
        <v>0</v>
      </c>
      <c r="E15" s="18" t="s">
        <v>1</v>
      </c>
      <c r="F15" s="19">
        <v>9</v>
      </c>
      <c r="G15" s="19"/>
      <c r="H15" s="19">
        <v>6</v>
      </c>
      <c r="I15" s="17">
        <v>6</v>
      </c>
      <c r="J15" s="17">
        <v>12</v>
      </c>
      <c r="K15" s="17"/>
      <c r="L15" s="17">
        <f>COUNT(F15:K15)</f>
        <v>4</v>
      </c>
      <c r="M15" s="20">
        <f>SUM(N15:Q15)</f>
        <v>33</v>
      </c>
      <c r="N15" s="9">
        <f t="shared" si="0"/>
        <v>6</v>
      </c>
      <c r="O15" s="9">
        <f t="shared" si="1"/>
        <v>6</v>
      </c>
      <c r="P15" s="9">
        <f t="shared" si="2"/>
        <v>9</v>
      </c>
      <c r="Q15" s="9">
        <f t="shared" si="3"/>
        <v>12</v>
      </c>
    </row>
    <row r="16" spans="1:17" s="9" customFormat="1">
      <c r="A16" s="17" t="s">
        <v>11</v>
      </c>
      <c r="B16" s="5" t="s">
        <v>90</v>
      </c>
      <c r="C16" s="4"/>
      <c r="D16" s="17">
        <v>0</v>
      </c>
      <c r="E16" s="18" t="s">
        <v>71</v>
      </c>
      <c r="F16" s="19">
        <v>11</v>
      </c>
      <c r="G16" s="19">
        <v>7</v>
      </c>
      <c r="H16" s="19"/>
      <c r="I16" s="17">
        <v>10</v>
      </c>
      <c r="J16" s="17">
        <v>14</v>
      </c>
      <c r="K16" s="17"/>
      <c r="L16" s="17">
        <f>COUNT(F16:K16)</f>
        <v>4</v>
      </c>
      <c r="M16" s="20">
        <f>SUM(N16:Q16)</f>
        <v>42</v>
      </c>
      <c r="N16" s="9">
        <f>SMALL(F16:K16,1)</f>
        <v>7</v>
      </c>
      <c r="O16" s="9">
        <f>IF(L16&lt;2,"",SMALL(F16:K16,2))</f>
        <v>10</v>
      </c>
      <c r="P16" s="9">
        <f>IF(L16&lt;3,"",SMALL(F16:K16,3))</f>
        <v>11</v>
      </c>
      <c r="Q16" s="9">
        <f>IF(L16&lt;4,"",SMALL(F16:K16,4))</f>
        <v>14</v>
      </c>
    </row>
    <row r="17" spans="1:17" s="9" customFormat="1">
      <c r="A17" s="17" t="s">
        <v>12</v>
      </c>
      <c r="B17" s="5" t="s">
        <v>153</v>
      </c>
      <c r="C17" s="4"/>
      <c r="D17" s="17">
        <v>1072</v>
      </c>
      <c r="E17" s="18" t="s">
        <v>71</v>
      </c>
      <c r="F17" s="19"/>
      <c r="G17" s="19"/>
      <c r="H17" s="19">
        <v>5</v>
      </c>
      <c r="I17" s="17">
        <v>4</v>
      </c>
      <c r="J17" s="17">
        <v>8</v>
      </c>
      <c r="K17" s="17"/>
      <c r="L17" s="17">
        <f>COUNT(F17:K17)</f>
        <v>3</v>
      </c>
      <c r="M17" s="20">
        <f>SUM(N17:Q17)</f>
        <v>17</v>
      </c>
      <c r="N17" s="9">
        <f t="shared" si="0"/>
        <v>4</v>
      </c>
      <c r="O17" s="9">
        <f t="shared" si="1"/>
        <v>5</v>
      </c>
      <c r="P17" s="9">
        <f t="shared" si="2"/>
        <v>8</v>
      </c>
      <c r="Q17" s="9" t="str">
        <f t="shared" si="3"/>
        <v/>
      </c>
    </row>
    <row r="18" spans="1:17" s="9" customFormat="1">
      <c r="A18" s="17" t="s">
        <v>13</v>
      </c>
      <c r="B18" s="5" t="s">
        <v>83</v>
      </c>
      <c r="C18" s="4"/>
      <c r="D18" s="17">
        <v>0</v>
      </c>
      <c r="E18" s="18" t="s">
        <v>1</v>
      </c>
      <c r="F18" s="19">
        <v>5</v>
      </c>
      <c r="G18" s="19"/>
      <c r="H18" s="19">
        <v>9</v>
      </c>
      <c r="I18" s="17"/>
      <c r="J18" s="17"/>
      <c r="K18" s="17">
        <v>10</v>
      </c>
      <c r="L18" s="17">
        <f>COUNT(F18:K18)</f>
        <v>3</v>
      </c>
      <c r="M18" s="20">
        <f>SUM(N18:Q18)</f>
        <v>24</v>
      </c>
      <c r="N18" s="9">
        <f t="shared" si="0"/>
        <v>5</v>
      </c>
      <c r="O18" s="9">
        <f t="shared" si="1"/>
        <v>9</v>
      </c>
      <c r="P18" s="9">
        <f t="shared" si="2"/>
        <v>10</v>
      </c>
      <c r="Q18" s="9" t="str">
        <f t="shared" si="3"/>
        <v/>
      </c>
    </row>
    <row r="19" spans="1:17" s="9" customFormat="1">
      <c r="A19" s="17" t="s">
        <v>46</v>
      </c>
      <c r="B19" s="5" t="s">
        <v>91</v>
      </c>
      <c r="C19" s="4"/>
      <c r="D19" s="17">
        <v>0</v>
      </c>
      <c r="E19" s="18" t="s">
        <v>1</v>
      </c>
      <c r="F19" s="19">
        <v>12</v>
      </c>
      <c r="G19" s="19"/>
      <c r="H19" s="19"/>
      <c r="I19" s="17">
        <v>8</v>
      </c>
      <c r="J19" s="17"/>
      <c r="K19" s="17">
        <v>6</v>
      </c>
      <c r="L19" s="17">
        <f>COUNT(F19:K19)</f>
        <v>3</v>
      </c>
      <c r="M19" s="20">
        <f>SUM(N19:Q19)</f>
        <v>26</v>
      </c>
      <c r="N19" s="9">
        <f t="shared" si="0"/>
        <v>6</v>
      </c>
      <c r="O19" s="9">
        <f t="shared" si="1"/>
        <v>8</v>
      </c>
      <c r="P19" s="9">
        <f t="shared" si="2"/>
        <v>12</v>
      </c>
      <c r="Q19" s="9" t="str">
        <f t="shared" si="3"/>
        <v/>
      </c>
    </row>
    <row r="20" spans="1:17" s="9" customFormat="1">
      <c r="A20" s="17" t="s">
        <v>14</v>
      </c>
      <c r="B20" s="5" t="s">
        <v>175</v>
      </c>
      <c r="C20" s="4"/>
      <c r="D20" s="17">
        <v>1759</v>
      </c>
      <c r="E20" s="18" t="s">
        <v>70</v>
      </c>
      <c r="F20" s="19"/>
      <c r="G20" s="19"/>
      <c r="H20" s="19"/>
      <c r="I20" s="17">
        <v>2</v>
      </c>
      <c r="J20" s="17">
        <v>2</v>
      </c>
      <c r="K20" s="17"/>
      <c r="L20" s="17">
        <f>COUNT(F20:K20)</f>
        <v>2</v>
      </c>
      <c r="M20" s="20">
        <f>SUM(N20:Q20)</f>
        <v>4</v>
      </c>
      <c r="N20" s="9">
        <f>SMALL(F20:K20,1)</f>
        <v>2</v>
      </c>
      <c r="O20" s="9">
        <f>IF(L20&lt;2,"",SMALL(F20:K20,2))</f>
        <v>2</v>
      </c>
      <c r="P20" s="9" t="str">
        <f>IF(L20&lt;3,"",SMALL(F20:K20,3))</f>
        <v/>
      </c>
      <c r="Q20" s="9" t="str">
        <f>IF(L20&lt;4,"",SMALL(F20:K20,4))</f>
        <v/>
      </c>
    </row>
    <row r="21" spans="1:17" s="9" customFormat="1">
      <c r="A21" s="17" t="s">
        <v>47</v>
      </c>
      <c r="B21" s="5" t="s">
        <v>136</v>
      </c>
      <c r="C21" s="4"/>
      <c r="D21" s="17">
        <v>0</v>
      </c>
      <c r="E21" s="18" t="s">
        <v>69</v>
      </c>
      <c r="F21" s="19"/>
      <c r="G21" s="19">
        <v>6</v>
      </c>
      <c r="H21" s="19"/>
      <c r="I21" s="17"/>
      <c r="J21" s="17"/>
      <c r="K21" s="17">
        <v>5</v>
      </c>
      <c r="L21" s="17">
        <f>COUNT(F21:K21)</f>
        <v>2</v>
      </c>
      <c r="M21" s="20">
        <f>SUM(N21:Q21)</f>
        <v>11</v>
      </c>
      <c r="N21" s="9">
        <f t="shared" si="0"/>
        <v>5</v>
      </c>
      <c r="O21" s="9">
        <f t="shared" si="1"/>
        <v>6</v>
      </c>
      <c r="P21" s="9" t="str">
        <f t="shared" si="2"/>
        <v/>
      </c>
      <c r="Q21" s="9" t="str">
        <f t="shared" si="3"/>
        <v/>
      </c>
    </row>
    <row r="22" spans="1:17" s="9" customFormat="1">
      <c r="A22" s="17" t="s">
        <v>48</v>
      </c>
      <c r="B22" s="5" t="s">
        <v>135</v>
      </c>
      <c r="C22" s="4"/>
      <c r="D22" s="17">
        <v>0</v>
      </c>
      <c r="E22" s="18" t="s">
        <v>69</v>
      </c>
      <c r="F22" s="19"/>
      <c r="G22" s="19">
        <v>5</v>
      </c>
      <c r="H22" s="19">
        <v>8</v>
      </c>
      <c r="I22" s="17"/>
      <c r="J22" s="17"/>
      <c r="K22" s="17"/>
      <c r="L22" s="17">
        <f>COUNT(F22:K22)</f>
        <v>2</v>
      </c>
      <c r="M22" s="20">
        <f>SUM(N22:Q22)</f>
        <v>13</v>
      </c>
      <c r="N22" s="9">
        <f t="shared" si="0"/>
        <v>5</v>
      </c>
      <c r="O22" s="9">
        <f t="shared" si="1"/>
        <v>8</v>
      </c>
      <c r="P22" s="9" t="str">
        <f t="shared" si="2"/>
        <v/>
      </c>
      <c r="Q22" s="9" t="str">
        <f t="shared" si="3"/>
        <v/>
      </c>
    </row>
    <row r="23" spans="1:17" s="9" customFormat="1">
      <c r="A23" s="17" t="s">
        <v>15</v>
      </c>
      <c r="B23" s="5" t="s">
        <v>176</v>
      </c>
      <c r="C23" s="4"/>
      <c r="D23" s="17">
        <v>1138</v>
      </c>
      <c r="E23" s="18" t="s">
        <v>71</v>
      </c>
      <c r="F23" s="19"/>
      <c r="G23" s="19"/>
      <c r="H23" s="19"/>
      <c r="I23" s="17">
        <v>5</v>
      </c>
      <c r="J23" s="17">
        <v>10</v>
      </c>
      <c r="K23" s="17"/>
      <c r="L23" s="17">
        <f>COUNT(F23:K23)</f>
        <v>2</v>
      </c>
      <c r="M23" s="20">
        <f>SUM(N23:Q23)</f>
        <v>15</v>
      </c>
      <c r="N23" s="9">
        <f t="shared" si="0"/>
        <v>5</v>
      </c>
      <c r="O23" s="9">
        <f t="shared" si="1"/>
        <v>10</v>
      </c>
      <c r="P23" s="9" t="str">
        <f t="shared" si="2"/>
        <v/>
      </c>
      <c r="Q23" s="9" t="str">
        <f t="shared" si="3"/>
        <v/>
      </c>
    </row>
    <row r="24" spans="1:17" s="9" customFormat="1">
      <c r="A24" s="17" t="s">
        <v>38</v>
      </c>
      <c r="B24" s="5" t="s">
        <v>177</v>
      </c>
      <c r="C24" s="4"/>
      <c r="D24" s="17">
        <v>1116</v>
      </c>
      <c r="E24" s="18" t="s">
        <v>71</v>
      </c>
      <c r="F24" s="19"/>
      <c r="G24" s="19"/>
      <c r="H24" s="19"/>
      <c r="I24" s="17">
        <v>7</v>
      </c>
      <c r="J24" s="17">
        <v>11</v>
      </c>
      <c r="K24" s="17"/>
      <c r="L24" s="17">
        <f>COUNT(F24:K24)</f>
        <v>2</v>
      </c>
      <c r="M24" s="20">
        <f>SUM(N24:Q24)</f>
        <v>18</v>
      </c>
      <c r="N24" s="9">
        <f>SMALL(F24:K24,1)</f>
        <v>7</v>
      </c>
      <c r="O24" s="9">
        <f>IF(L24&lt;2,"",SMALL(F24:K24,2))</f>
        <v>11</v>
      </c>
      <c r="P24" s="9" t="str">
        <f>IF(L24&lt;3,"",SMALL(F24:K24,3))</f>
        <v/>
      </c>
      <c r="Q24" s="9" t="str">
        <f>IF(L24&lt;4,"",SMALL(F24:K24,4))</f>
        <v/>
      </c>
    </row>
    <row r="25" spans="1:17" s="9" customFormat="1">
      <c r="A25" s="17" t="s">
        <v>16</v>
      </c>
      <c r="B25" s="5" t="s">
        <v>88</v>
      </c>
      <c r="C25" s="4"/>
      <c r="D25" s="17">
        <v>1152</v>
      </c>
      <c r="E25" s="18" t="s">
        <v>89</v>
      </c>
      <c r="F25" s="19">
        <v>10</v>
      </c>
      <c r="G25" s="19"/>
      <c r="H25" s="19"/>
      <c r="I25" s="17"/>
      <c r="J25" s="17">
        <v>9</v>
      </c>
      <c r="K25" s="17"/>
      <c r="L25" s="17">
        <f>COUNT(F25:K25)</f>
        <v>2</v>
      </c>
      <c r="M25" s="20">
        <f>SUM(N25:Q25)</f>
        <v>19</v>
      </c>
      <c r="N25" s="9">
        <f t="shared" si="0"/>
        <v>9</v>
      </c>
      <c r="O25" s="9">
        <f t="shared" si="1"/>
        <v>10</v>
      </c>
      <c r="P25" s="9" t="str">
        <f t="shared" si="2"/>
        <v/>
      </c>
      <c r="Q25" s="9" t="str">
        <f t="shared" si="3"/>
        <v/>
      </c>
    </row>
    <row r="26" spans="1:17" s="9" customFormat="1">
      <c r="A26" s="17" t="s">
        <v>49</v>
      </c>
      <c r="B26" s="5" t="s">
        <v>184</v>
      </c>
      <c r="C26" s="4"/>
      <c r="D26" s="17">
        <v>1712</v>
      </c>
      <c r="E26" s="18" t="s">
        <v>185</v>
      </c>
      <c r="F26" s="19"/>
      <c r="G26" s="19"/>
      <c r="H26" s="19"/>
      <c r="I26" s="17"/>
      <c r="J26" s="17">
        <v>3</v>
      </c>
      <c r="K26" s="17"/>
      <c r="L26" s="17">
        <f>COUNT(F26:K26)</f>
        <v>1</v>
      </c>
      <c r="M26" s="20">
        <f>SUM(N26:Q26)</f>
        <v>3</v>
      </c>
      <c r="N26" s="9">
        <f t="shared" si="0"/>
        <v>3</v>
      </c>
      <c r="O26" s="9" t="str">
        <f t="shared" si="1"/>
        <v/>
      </c>
      <c r="P26" s="9" t="str">
        <f t="shared" si="2"/>
        <v/>
      </c>
      <c r="Q26" s="9" t="str">
        <f t="shared" si="3"/>
        <v/>
      </c>
    </row>
    <row r="27" spans="1:17" s="9" customFormat="1">
      <c r="A27" s="17" t="s">
        <v>50</v>
      </c>
      <c r="B27" s="5" t="s">
        <v>152</v>
      </c>
      <c r="C27" s="4"/>
      <c r="D27" s="17">
        <v>1271</v>
      </c>
      <c r="E27" s="18" t="s">
        <v>18</v>
      </c>
      <c r="F27" s="19"/>
      <c r="G27" s="19"/>
      <c r="H27" s="19">
        <v>4</v>
      </c>
      <c r="I27" s="17"/>
      <c r="J27" s="17"/>
      <c r="K27" s="17"/>
      <c r="L27" s="17">
        <f>COUNT(F27:K27)</f>
        <v>1</v>
      </c>
      <c r="M27" s="20">
        <f>SUM(N27:Q27)</f>
        <v>4</v>
      </c>
      <c r="N27" s="9">
        <f>SMALL(F27:K27,1)</f>
        <v>4</v>
      </c>
      <c r="O27" s="9" t="str">
        <f>IF(L27&lt;2,"",SMALL(F27:K27,2))</f>
        <v/>
      </c>
      <c r="P27" s="9" t="str">
        <f>IF(L27&lt;3,"",SMALL(F27:K27,3))</f>
        <v/>
      </c>
      <c r="Q27" s="9" t="str">
        <f>IF(L27&lt;4,"",SMALL(F27:K27,4))</f>
        <v/>
      </c>
    </row>
    <row r="28" spans="1:17" s="9" customFormat="1">
      <c r="A28" s="17" t="s">
        <v>53</v>
      </c>
      <c r="B28" s="5" t="s">
        <v>112</v>
      </c>
      <c r="C28" s="4"/>
      <c r="D28" s="17">
        <v>1334</v>
      </c>
      <c r="E28" s="18" t="s">
        <v>70</v>
      </c>
      <c r="F28" s="19"/>
      <c r="G28" s="19"/>
      <c r="H28" s="19"/>
      <c r="I28" s="17"/>
      <c r="J28" s="17">
        <v>7</v>
      </c>
      <c r="K28" s="17"/>
      <c r="L28" s="17">
        <f>COUNT(F28:K28)</f>
        <v>1</v>
      </c>
      <c r="M28" s="20">
        <f>SUM(N28:Q28)</f>
        <v>7</v>
      </c>
      <c r="N28" s="9">
        <f t="shared" si="0"/>
        <v>7</v>
      </c>
      <c r="O28" s="9" t="str">
        <f t="shared" si="1"/>
        <v/>
      </c>
      <c r="P28" s="9" t="str">
        <f t="shared" si="2"/>
        <v/>
      </c>
      <c r="Q28" s="9" t="str">
        <f t="shared" si="3"/>
        <v/>
      </c>
    </row>
    <row r="29" spans="1:17" s="9" customFormat="1">
      <c r="A29" s="17" t="s">
        <v>29</v>
      </c>
      <c r="B29" s="5" t="s">
        <v>192</v>
      </c>
      <c r="C29" s="4"/>
      <c r="D29" s="17">
        <v>0</v>
      </c>
      <c r="E29" s="18" t="s">
        <v>1</v>
      </c>
      <c r="F29" s="19"/>
      <c r="G29" s="19"/>
      <c r="H29" s="19"/>
      <c r="I29" s="17"/>
      <c r="J29" s="17"/>
      <c r="K29" s="17">
        <v>11</v>
      </c>
      <c r="L29" s="17">
        <f>COUNT(F29:K29)</f>
        <v>1</v>
      </c>
      <c r="M29" s="20">
        <f>SUM(N29:Q29)</f>
        <v>11</v>
      </c>
      <c r="N29" s="9">
        <f t="shared" ref="N29" si="4">SMALL(F29:K29,1)</f>
        <v>11</v>
      </c>
      <c r="O29" s="9" t="str">
        <f t="shared" ref="O29" si="5">IF(L29&lt;2,"",SMALL(F29:K29,2))</f>
        <v/>
      </c>
      <c r="P29" s="9" t="str">
        <f t="shared" ref="P29" si="6">IF(L29&lt;3,"",SMALL(F29:K29,3))</f>
        <v/>
      </c>
      <c r="Q29" s="9" t="str">
        <f t="shared" ref="Q29" si="7">IF(L29&lt;4,"",SMALL(F29:K29,4))</f>
        <v/>
      </c>
    </row>
    <row r="30" spans="1:17" s="9" customFormat="1">
      <c r="A30" s="17" t="s">
        <v>54</v>
      </c>
      <c r="B30" s="5" t="s">
        <v>92</v>
      </c>
      <c r="C30" s="4"/>
      <c r="D30" s="17">
        <v>0</v>
      </c>
      <c r="E30" s="18" t="s">
        <v>1</v>
      </c>
      <c r="F30" s="19">
        <v>13</v>
      </c>
      <c r="G30" s="19"/>
      <c r="H30" s="19"/>
      <c r="I30" s="17"/>
      <c r="J30" s="17"/>
      <c r="K30" s="17"/>
      <c r="L30" s="17">
        <f>COUNT(F30:K30)</f>
        <v>1</v>
      </c>
      <c r="M30" s="20">
        <f>SUM(N30:Q30)</f>
        <v>13</v>
      </c>
      <c r="N30" s="9">
        <f t="shared" si="0"/>
        <v>13</v>
      </c>
      <c r="O30" s="9" t="str">
        <f t="shared" si="1"/>
        <v/>
      </c>
      <c r="P30" s="9" t="str">
        <f t="shared" si="2"/>
        <v/>
      </c>
      <c r="Q30" s="9" t="str">
        <f t="shared" si="3"/>
        <v/>
      </c>
    </row>
    <row r="31" spans="1:17" s="9" customFormat="1" ht="18" customHeight="1" thickBot="1">
      <c r="A31" s="26" t="s">
        <v>65</v>
      </c>
      <c r="B31" s="27"/>
      <c r="C31" s="28"/>
      <c r="D31" s="29"/>
      <c r="E31" s="30"/>
      <c r="F31" s="31">
        <f t="shared" ref="F31:K31" si="8">COUNT(F8:F30)</f>
        <v>13</v>
      </c>
      <c r="G31" s="31">
        <f t="shared" si="8"/>
        <v>7</v>
      </c>
      <c r="H31" s="31">
        <f t="shared" si="8"/>
        <v>9</v>
      </c>
      <c r="I31" s="31">
        <f t="shared" si="8"/>
        <v>11</v>
      </c>
      <c r="J31" s="31">
        <f t="shared" si="8"/>
        <v>15</v>
      </c>
      <c r="K31" s="31">
        <f t="shared" si="8"/>
        <v>11</v>
      </c>
      <c r="L31" s="29"/>
      <c r="M31" s="32"/>
    </row>
    <row r="32" spans="1:17" ht="60" customHeight="1" thickTop="1">
      <c r="A32" s="41" t="s">
        <v>76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8" s="25" customFormat="1" ht="3.75" customHeight="1">
      <c r="A33" s="3"/>
      <c r="B33" s="1"/>
      <c r="C33" s="3"/>
      <c r="D33" s="1"/>
      <c r="E33" s="2"/>
      <c r="F33" s="2"/>
      <c r="G33" s="2"/>
      <c r="H33"/>
      <c r="I33"/>
      <c r="J33"/>
      <c r="K33"/>
      <c r="L33"/>
      <c r="M33"/>
    </row>
    <row r="34" spans="1:18" ht="16.5" thickBot="1">
      <c r="A34" s="21" t="s">
        <v>2</v>
      </c>
      <c r="B34" s="22" t="s">
        <v>3</v>
      </c>
      <c r="C34" s="22" t="s">
        <v>39</v>
      </c>
      <c r="D34" s="21" t="s">
        <v>78</v>
      </c>
      <c r="E34" s="21" t="s">
        <v>4</v>
      </c>
      <c r="F34" s="23" t="s">
        <v>52</v>
      </c>
      <c r="G34" s="23" t="s">
        <v>51</v>
      </c>
      <c r="H34" s="23" t="s">
        <v>56</v>
      </c>
      <c r="I34" s="23" t="s">
        <v>73</v>
      </c>
      <c r="J34" s="23" t="s">
        <v>67</v>
      </c>
      <c r="K34" s="23" t="s">
        <v>74</v>
      </c>
      <c r="L34" s="23" t="s">
        <v>31</v>
      </c>
      <c r="M34" s="24" t="s">
        <v>32</v>
      </c>
    </row>
    <row r="35" spans="1:18" ht="16.5" customHeight="1">
      <c r="A35" s="17" t="s">
        <v>0</v>
      </c>
      <c r="B35" s="5" t="s">
        <v>93</v>
      </c>
      <c r="C35" s="4"/>
      <c r="D35" s="17">
        <v>1539</v>
      </c>
      <c r="E35" s="18" t="s">
        <v>18</v>
      </c>
      <c r="F35" s="19">
        <v>1</v>
      </c>
      <c r="G35" s="19">
        <v>1</v>
      </c>
      <c r="H35" s="19">
        <v>1</v>
      </c>
      <c r="I35" s="17">
        <v>1</v>
      </c>
      <c r="J35" s="17">
        <v>1</v>
      </c>
      <c r="K35" s="17">
        <v>1</v>
      </c>
      <c r="L35" s="17">
        <f>COUNT(F35:K35)</f>
        <v>6</v>
      </c>
      <c r="M35" s="20">
        <f>SUM(N35:Q35)</f>
        <v>4</v>
      </c>
      <c r="N35" s="9">
        <f t="shared" ref="N35" si="9">SMALL(F35:K35,1)</f>
        <v>1</v>
      </c>
      <c r="O35" s="9">
        <f t="shared" ref="O35" si="10">IF(L35&lt;2,"",SMALL(F35:K35,2))</f>
        <v>1</v>
      </c>
      <c r="P35" s="9">
        <f t="shared" ref="P35" si="11">IF(L35&lt;3,"",SMALL(F35:K35,3))</f>
        <v>1</v>
      </c>
      <c r="Q35" s="9">
        <f t="shared" ref="Q35" si="12">IF(L35&lt;4,"",SMALL(F35:K35,4))</f>
        <v>1</v>
      </c>
      <c r="R35" s="9"/>
    </row>
    <row r="36" spans="1:18">
      <c r="A36" s="17" t="s">
        <v>5</v>
      </c>
      <c r="B36" s="5" t="s">
        <v>95</v>
      </c>
      <c r="C36" s="4"/>
      <c r="D36" s="17">
        <v>1188</v>
      </c>
      <c r="E36" s="18" t="s">
        <v>71</v>
      </c>
      <c r="F36" s="19">
        <v>3</v>
      </c>
      <c r="G36" s="19">
        <v>2</v>
      </c>
      <c r="H36" s="19">
        <v>9</v>
      </c>
      <c r="I36" s="17">
        <v>3</v>
      </c>
      <c r="J36" s="17">
        <v>7</v>
      </c>
      <c r="K36" s="17">
        <v>2</v>
      </c>
      <c r="L36" s="17">
        <f>COUNT(F36:K36)</f>
        <v>6</v>
      </c>
      <c r="M36" s="20">
        <f>SUM(N36:Q36)</f>
        <v>10</v>
      </c>
      <c r="N36" s="9">
        <f>SMALL(F36:K36,1)</f>
        <v>2</v>
      </c>
      <c r="O36" s="9">
        <f>IF(L36&lt;2,"",SMALL(F36:K36,2))</f>
        <v>2</v>
      </c>
      <c r="P36" s="9">
        <f>IF(L36&lt;3,"",SMALL(F36:K36,3))</f>
        <v>3</v>
      </c>
      <c r="Q36" s="9">
        <f>IF(L36&lt;4,"",SMALL(F36:K36,4))</f>
        <v>3</v>
      </c>
      <c r="R36" s="9"/>
    </row>
    <row r="37" spans="1:18">
      <c r="A37" s="17" t="s">
        <v>6</v>
      </c>
      <c r="B37" s="5" t="s">
        <v>94</v>
      </c>
      <c r="C37" s="4"/>
      <c r="D37" s="17">
        <v>1160</v>
      </c>
      <c r="E37" s="18" t="s">
        <v>18</v>
      </c>
      <c r="F37" s="19">
        <v>2</v>
      </c>
      <c r="G37" s="19">
        <v>3</v>
      </c>
      <c r="H37" s="19">
        <v>3</v>
      </c>
      <c r="I37" s="17">
        <v>9</v>
      </c>
      <c r="J37" s="17">
        <v>4</v>
      </c>
      <c r="K37" s="17">
        <v>7</v>
      </c>
      <c r="L37" s="17">
        <f>COUNT(F37:K37)</f>
        <v>6</v>
      </c>
      <c r="M37" s="20">
        <f>SUM(N37:Q37)</f>
        <v>12</v>
      </c>
      <c r="N37" s="9">
        <f t="shared" ref="N37:N58" si="13">SMALL(F37:K37,1)</f>
        <v>2</v>
      </c>
      <c r="O37" s="9">
        <f t="shared" ref="O37:O58" si="14">IF(L37&lt;2,"",SMALL(F37:K37,2))</f>
        <v>3</v>
      </c>
      <c r="P37" s="9">
        <f t="shared" ref="P37:P58" si="15">IF(L37&lt;3,"",SMALL(F37:K37,3))</f>
        <v>3</v>
      </c>
      <c r="Q37" s="9">
        <f t="shared" ref="Q37:Q58" si="16">IF(L37&lt;4,"",SMALL(F37:K37,4))</f>
        <v>4</v>
      </c>
      <c r="R37" s="9"/>
    </row>
    <row r="38" spans="1:18">
      <c r="A38" s="17" t="s">
        <v>20</v>
      </c>
      <c r="B38" s="5" t="s">
        <v>99</v>
      </c>
      <c r="C38" s="4"/>
      <c r="D38" s="17">
        <v>0</v>
      </c>
      <c r="E38" s="18" t="s">
        <v>71</v>
      </c>
      <c r="F38" s="19">
        <v>7</v>
      </c>
      <c r="G38" s="19">
        <v>8</v>
      </c>
      <c r="H38" s="19"/>
      <c r="I38" s="17">
        <v>2</v>
      </c>
      <c r="J38" s="17">
        <v>5</v>
      </c>
      <c r="K38" s="17">
        <v>3</v>
      </c>
      <c r="L38" s="17">
        <f>COUNT(F38:K38)</f>
        <v>5</v>
      </c>
      <c r="M38" s="20">
        <f>SUM(N38:Q38)</f>
        <v>17</v>
      </c>
      <c r="N38" s="9">
        <f t="shared" si="13"/>
        <v>2</v>
      </c>
      <c r="O38" s="9">
        <f t="shared" si="14"/>
        <v>3</v>
      </c>
      <c r="P38" s="9">
        <f t="shared" si="15"/>
        <v>5</v>
      </c>
      <c r="Q38" s="9">
        <f t="shared" si="16"/>
        <v>7</v>
      </c>
      <c r="R38" s="9"/>
    </row>
    <row r="39" spans="1:18">
      <c r="A39" s="17" t="s">
        <v>7</v>
      </c>
      <c r="B39" s="5" t="s">
        <v>139</v>
      </c>
      <c r="C39" s="4"/>
      <c r="D39" s="17">
        <v>1082</v>
      </c>
      <c r="E39" s="18" t="s">
        <v>18</v>
      </c>
      <c r="F39" s="19"/>
      <c r="G39" s="19">
        <v>7</v>
      </c>
      <c r="H39" s="19">
        <v>5</v>
      </c>
      <c r="I39" s="17">
        <v>4</v>
      </c>
      <c r="J39" s="17"/>
      <c r="K39" s="17">
        <v>6</v>
      </c>
      <c r="L39" s="17">
        <f>COUNT(F39:K39)</f>
        <v>4</v>
      </c>
      <c r="M39" s="20">
        <f>SUM(N39:Q39)</f>
        <v>22</v>
      </c>
      <c r="N39" s="9">
        <f t="shared" si="13"/>
        <v>4</v>
      </c>
      <c r="O39" s="9">
        <f t="shared" si="14"/>
        <v>5</v>
      </c>
      <c r="P39" s="9">
        <f t="shared" si="15"/>
        <v>6</v>
      </c>
      <c r="Q39" s="9">
        <f t="shared" si="16"/>
        <v>7</v>
      </c>
      <c r="R39" s="9"/>
    </row>
    <row r="40" spans="1:18">
      <c r="A40" s="17" t="s">
        <v>8</v>
      </c>
      <c r="B40" s="5" t="s">
        <v>104</v>
      </c>
      <c r="C40" s="4"/>
      <c r="D40" s="17">
        <v>0</v>
      </c>
      <c r="E40" s="18" t="s">
        <v>71</v>
      </c>
      <c r="F40" s="19">
        <v>12</v>
      </c>
      <c r="G40" s="19">
        <v>9</v>
      </c>
      <c r="H40" s="19">
        <v>6</v>
      </c>
      <c r="I40" s="17">
        <v>7</v>
      </c>
      <c r="J40" s="17">
        <v>10</v>
      </c>
      <c r="K40" s="17">
        <v>8</v>
      </c>
      <c r="L40" s="17">
        <f>COUNT(F40:K40)</f>
        <v>6</v>
      </c>
      <c r="M40" s="20">
        <f>SUM(N40:Q40)</f>
        <v>30</v>
      </c>
      <c r="N40" s="9">
        <f t="shared" si="13"/>
        <v>6</v>
      </c>
      <c r="O40" s="9">
        <f t="shared" si="14"/>
        <v>7</v>
      </c>
      <c r="P40" s="9">
        <f t="shared" si="15"/>
        <v>8</v>
      </c>
      <c r="Q40" s="9">
        <f t="shared" si="16"/>
        <v>9</v>
      </c>
      <c r="R40" s="9"/>
    </row>
    <row r="41" spans="1:18" s="9" customFormat="1">
      <c r="A41" s="17" t="s">
        <v>9</v>
      </c>
      <c r="B41" s="5" t="s">
        <v>97</v>
      </c>
      <c r="C41" s="4"/>
      <c r="D41" s="17">
        <v>0</v>
      </c>
      <c r="E41" s="18" t="s">
        <v>71</v>
      </c>
      <c r="F41" s="19">
        <v>5</v>
      </c>
      <c r="G41" s="19"/>
      <c r="H41" s="19">
        <v>4</v>
      </c>
      <c r="I41" s="17">
        <v>8</v>
      </c>
      <c r="J41" s="17">
        <v>13</v>
      </c>
      <c r="K41" s="17">
        <v>13</v>
      </c>
      <c r="L41" s="17">
        <f>COUNT(F41:K41)</f>
        <v>5</v>
      </c>
      <c r="M41" s="20">
        <f>SUM(N41:Q41)</f>
        <v>30</v>
      </c>
      <c r="N41" s="9">
        <f t="shared" si="13"/>
        <v>4</v>
      </c>
      <c r="O41" s="9">
        <f t="shared" si="14"/>
        <v>5</v>
      </c>
      <c r="P41" s="9">
        <f t="shared" si="15"/>
        <v>8</v>
      </c>
      <c r="Q41" s="9">
        <f t="shared" si="16"/>
        <v>13</v>
      </c>
    </row>
    <row r="42" spans="1:18" s="9" customFormat="1">
      <c r="A42" s="17" t="s">
        <v>10</v>
      </c>
      <c r="B42" s="5" t="s">
        <v>105</v>
      </c>
      <c r="C42" s="4"/>
      <c r="D42" s="17">
        <v>0</v>
      </c>
      <c r="E42" s="18" t="s">
        <v>18</v>
      </c>
      <c r="F42" s="19">
        <v>13</v>
      </c>
      <c r="G42" s="19">
        <v>9</v>
      </c>
      <c r="H42" s="19"/>
      <c r="I42" s="17">
        <v>6</v>
      </c>
      <c r="J42" s="17">
        <v>8</v>
      </c>
      <c r="K42" s="17">
        <v>12</v>
      </c>
      <c r="L42" s="17">
        <f>COUNT(F42:K42)</f>
        <v>5</v>
      </c>
      <c r="M42" s="20">
        <f>SUM(N42:Q42)</f>
        <v>35</v>
      </c>
      <c r="N42" s="9">
        <f t="shared" si="13"/>
        <v>6</v>
      </c>
      <c r="O42" s="9">
        <f t="shared" si="14"/>
        <v>8</v>
      </c>
      <c r="P42" s="9">
        <f t="shared" si="15"/>
        <v>9</v>
      </c>
      <c r="Q42" s="9">
        <f t="shared" si="16"/>
        <v>12</v>
      </c>
    </row>
    <row r="43" spans="1:18" s="9" customFormat="1">
      <c r="A43" s="17" t="s">
        <v>11</v>
      </c>
      <c r="B43" s="5" t="s">
        <v>100</v>
      </c>
      <c r="C43" s="4"/>
      <c r="D43" s="17">
        <v>0</v>
      </c>
      <c r="E43" s="18" t="s">
        <v>71</v>
      </c>
      <c r="F43" s="19">
        <v>8</v>
      </c>
      <c r="G43" s="19"/>
      <c r="H43" s="19"/>
      <c r="I43" s="17">
        <v>14</v>
      </c>
      <c r="J43" s="17">
        <v>12</v>
      </c>
      <c r="K43" s="17">
        <v>11</v>
      </c>
      <c r="L43" s="17">
        <f>COUNT(F43:K43)</f>
        <v>4</v>
      </c>
      <c r="M43" s="20">
        <f>SUM(N43:Q43)</f>
        <v>45</v>
      </c>
      <c r="N43" s="9">
        <f t="shared" si="13"/>
        <v>8</v>
      </c>
      <c r="O43" s="9">
        <f t="shared" si="14"/>
        <v>11</v>
      </c>
      <c r="P43" s="9">
        <f t="shared" si="15"/>
        <v>12</v>
      </c>
      <c r="Q43" s="9">
        <f t="shared" si="16"/>
        <v>14</v>
      </c>
    </row>
    <row r="44" spans="1:18" s="9" customFormat="1">
      <c r="A44" s="17" t="s">
        <v>12</v>
      </c>
      <c r="B44" s="5" t="s">
        <v>102</v>
      </c>
      <c r="C44" s="4"/>
      <c r="D44" s="17">
        <v>0</v>
      </c>
      <c r="E44" s="18" t="s">
        <v>71</v>
      </c>
      <c r="F44" s="19">
        <v>10</v>
      </c>
      <c r="G44" s="19">
        <v>13</v>
      </c>
      <c r="H44" s="19">
        <v>14</v>
      </c>
      <c r="I44" s="17"/>
      <c r="J44" s="17"/>
      <c r="K44" s="17">
        <v>9</v>
      </c>
      <c r="L44" s="17">
        <f>COUNT(F44:K44)</f>
        <v>4</v>
      </c>
      <c r="M44" s="20">
        <f>SUM(N44:Q44)</f>
        <v>46</v>
      </c>
      <c r="N44" s="9">
        <f t="shared" si="13"/>
        <v>9</v>
      </c>
      <c r="O44" s="9">
        <f t="shared" si="14"/>
        <v>10</v>
      </c>
      <c r="P44" s="9">
        <f t="shared" si="15"/>
        <v>13</v>
      </c>
      <c r="Q44" s="9">
        <f t="shared" si="16"/>
        <v>14</v>
      </c>
    </row>
    <row r="45" spans="1:18" s="9" customFormat="1">
      <c r="A45" s="17" t="s">
        <v>13</v>
      </c>
      <c r="B45" s="5" t="s">
        <v>157</v>
      </c>
      <c r="C45" s="4"/>
      <c r="D45" s="17">
        <v>0</v>
      </c>
      <c r="E45" s="18" t="s">
        <v>71</v>
      </c>
      <c r="F45" s="19"/>
      <c r="G45" s="19"/>
      <c r="H45" s="19">
        <v>13</v>
      </c>
      <c r="I45" s="17">
        <v>11</v>
      </c>
      <c r="J45" s="17">
        <v>10</v>
      </c>
      <c r="K45" s="17">
        <v>15</v>
      </c>
      <c r="L45" s="17">
        <f>COUNT(F45:K45)</f>
        <v>4</v>
      </c>
      <c r="M45" s="20">
        <f>SUM(N45:Q45)</f>
        <v>49</v>
      </c>
      <c r="N45" s="9">
        <f t="shared" si="13"/>
        <v>10</v>
      </c>
      <c r="O45" s="9">
        <f t="shared" si="14"/>
        <v>11</v>
      </c>
      <c r="P45" s="9">
        <f t="shared" si="15"/>
        <v>13</v>
      </c>
      <c r="Q45" s="9">
        <f t="shared" si="16"/>
        <v>15</v>
      </c>
    </row>
    <row r="46" spans="1:18" s="9" customFormat="1">
      <c r="A46" s="17" t="s">
        <v>46</v>
      </c>
      <c r="B46" s="5" t="s">
        <v>106</v>
      </c>
      <c r="C46" s="4"/>
      <c r="D46" s="17">
        <v>0</v>
      </c>
      <c r="E46" s="18" t="s">
        <v>71</v>
      </c>
      <c r="F46" s="19">
        <v>14</v>
      </c>
      <c r="G46" s="19"/>
      <c r="H46" s="19">
        <v>11</v>
      </c>
      <c r="I46" s="17">
        <v>15</v>
      </c>
      <c r="J46" s="17"/>
      <c r="K46" s="17">
        <v>14</v>
      </c>
      <c r="L46" s="17">
        <f>COUNT(F46:K46)</f>
        <v>4</v>
      </c>
      <c r="M46" s="20">
        <f>SUM(N46:Q46)</f>
        <v>54</v>
      </c>
      <c r="N46" s="9">
        <f t="shared" si="13"/>
        <v>11</v>
      </c>
      <c r="O46" s="9">
        <f t="shared" si="14"/>
        <v>14</v>
      </c>
      <c r="P46" s="9">
        <f t="shared" si="15"/>
        <v>14</v>
      </c>
      <c r="Q46" s="9">
        <f t="shared" si="16"/>
        <v>15</v>
      </c>
    </row>
    <row r="47" spans="1:18" s="9" customFormat="1">
      <c r="A47" s="17" t="s">
        <v>14</v>
      </c>
      <c r="B47" s="5" t="s">
        <v>138</v>
      </c>
      <c r="C47" s="4"/>
      <c r="D47" s="17">
        <v>1106</v>
      </c>
      <c r="E47" s="18" t="s">
        <v>18</v>
      </c>
      <c r="F47" s="19"/>
      <c r="G47" s="19">
        <v>5</v>
      </c>
      <c r="H47" s="19">
        <v>2</v>
      </c>
      <c r="I47" s="17"/>
      <c r="J47" s="17"/>
      <c r="K47" s="17">
        <v>4</v>
      </c>
      <c r="L47" s="17">
        <f>COUNT(F47:K47)</f>
        <v>3</v>
      </c>
      <c r="M47" s="20">
        <f>SUM(N47:Q47)</f>
        <v>11</v>
      </c>
      <c r="N47" s="9">
        <f t="shared" si="13"/>
        <v>2</v>
      </c>
      <c r="O47" s="9">
        <f t="shared" si="14"/>
        <v>4</v>
      </c>
      <c r="P47" s="9">
        <f t="shared" si="15"/>
        <v>5</v>
      </c>
      <c r="Q47" s="9" t="str">
        <f t="shared" si="16"/>
        <v/>
      </c>
    </row>
    <row r="48" spans="1:18" s="9" customFormat="1">
      <c r="A48" s="17" t="s">
        <v>47</v>
      </c>
      <c r="B48" s="5" t="s">
        <v>98</v>
      </c>
      <c r="C48" s="4"/>
      <c r="D48" s="17">
        <v>0</v>
      </c>
      <c r="E48" s="18" t="s">
        <v>71</v>
      </c>
      <c r="F48" s="19">
        <v>6</v>
      </c>
      <c r="G48" s="19">
        <v>6</v>
      </c>
      <c r="H48" s="19"/>
      <c r="I48" s="17"/>
      <c r="J48" s="17"/>
      <c r="K48" s="17">
        <v>5</v>
      </c>
      <c r="L48" s="17">
        <f>COUNT(F48:K48)</f>
        <v>3</v>
      </c>
      <c r="M48" s="20">
        <f>SUM(N48:Q48)</f>
        <v>17</v>
      </c>
      <c r="N48" s="9">
        <f t="shared" si="13"/>
        <v>5</v>
      </c>
      <c r="O48" s="9">
        <f t="shared" si="14"/>
        <v>6</v>
      </c>
      <c r="P48" s="9">
        <f t="shared" si="15"/>
        <v>6</v>
      </c>
      <c r="Q48" s="9" t="str">
        <f t="shared" si="16"/>
        <v/>
      </c>
    </row>
    <row r="49" spans="1:18" s="9" customFormat="1">
      <c r="A49" s="17" t="s">
        <v>48</v>
      </c>
      <c r="B49" s="5" t="s">
        <v>154</v>
      </c>
      <c r="C49" s="4"/>
      <c r="D49" s="17">
        <v>0</v>
      </c>
      <c r="E49" s="18" t="s">
        <v>71</v>
      </c>
      <c r="F49" s="19"/>
      <c r="G49" s="19"/>
      <c r="H49" s="19">
        <v>7</v>
      </c>
      <c r="I49" s="17">
        <v>13</v>
      </c>
      <c r="J49" s="17">
        <v>3</v>
      </c>
      <c r="K49" s="17"/>
      <c r="L49" s="17">
        <f>COUNT(F49:K49)</f>
        <v>3</v>
      </c>
      <c r="M49" s="20">
        <f>SUM(N49:Q49)</f>
        <v>23</v>
      </c>
      <c r="N49" s="9">
        <f t="shared" si="13"/>
        <v>3</v>
      </c>
      <c r="O49" s="9">
        <f t="shared" si="14"/>
        <v>7</v>
      </c>
      <c r="P49" s="9">
        <f t="shared" si="15"/>
        <v>13</v>
      </c>
      <c r="Q49" s="9" t="str">
        <f t="shared" si="16"/>
        <v/>
      </c>
    </row>
    <row r="50" spans="1:18" s="9" customFormat="1">
      <c r="A50" s="17" t="s">
        <v>15</v>
      </c>
      <c r="B50" s="5" t="s">
        <v>155</v>
      </c>
      <c r="C50" s="4"/>
      <c r="D50" s="17">
        <v>0</v>
      </c>
      <c r="E50" s="18" t="s">
        <v>1</v>
      </c>
      <c r="F50" s="19"/>
      <c r="G50" s="19"/>
      <c r="H50" s="19">
        <v>10</v>
      </c>
      <c r="I50" s="17"/>
      <c r="J50" s="17">
        <v>9</v>
      </c>
      <c r="K50" s="17">
        <v>10</v>
      </c>
      <c r="L50" s="17">
        <f>COUNT(F50:K50)</f>
        <v>3</v>
      </c>
      <c r="M50" s="20">
        <f>SUM(N50:Q50)</f>
        <v>29</v>
      </c>
      <c r="N50" s="9">
        <f t="shared" si="13"/>
        <v>9</v>
      </c>
      <c r="O50" s="9">
        <f t="shared" si="14"/>
        <v>10</v>
      </c>
      <c r="P50" s="9">
        <f t="shared" si="15"/>
        <v>10</v>
      </c>
      <c r="Q50" s="9" t="str">
        <f t="shared" si="16"/>
        <v/>
      </c>
    </row>
    <row r="51" spans="1:18" s="9" customFormat="1">
      <c r="A51" s="17" t="s">
        <v>38</v>
      </c>
      <c r="B51" s="5" t="s">
        <v>141</v>
      </c>
      <c r="C51" s="4"/>
      <c r="D51" s="17">
        <v>0</v>
      </c>
      <c r="E51" s="18" t="s">
        <v>69</v>
      </c>
      <c r="F51" s="19"/>
      <c r="G51" s="19">
        <v>12</v>
      </c>
      <c r="H51" s="19">
        <v>8</v>
      </c>
      <c r="I51" s="17"/>
      <c r="J51" s="17"/>
      <c r="K51" s="17">
        <v>16</v>
      </c>
      <c r="L51" s="17">
        <f>COUNT(F51:K51)</f>
        <v>3</v>
      </c>
      <c r="M51" s="20">
        <f>SUM(N51:Q51)</f>
        <v>36</v>
      </c>
      <c r="N51" s="9">
        <f t="shared" si="13"/>
        <v>8</v>
      </c>
      <c r="O51" s="9">
        <f t="shared" si="14"/>
        <v>12</v>
      </c>
      <c r="P51" s="9">
        <f t="shared" si="15"/>
        <v>16</v>
      </c>
      <c r="Q51" s="9" t="str">
        <f t="shared" si="16"/>
        <v/>
      </c>
    </row>
    <row r="52" spans="1:18" s="9" customFormat="1">
      <c r="A52" s="17" t="s">
        <v>16</v>
      </c>
      <c r="B52" s="5" t="s">
        <v>108</v>
      </c>
      <c r="C52" s="4"/>
      <c r="D52" s="17">
        <v>0</v>
      </c>
      <c r="E52" s="18" t="s">
        <v>71</v>
      </c>
      <c r="F52" s="19">
        <v>16</v>
      </c>
      <c r="G52" s="19"/>
      <c r="H52" s="19">
        <v>16</v>
      </c>
      <c r="I52" s="17"/>
      <c r="J52" s="17">
        <v>14</v>
      </c>
      <c r="K52" s="17"/>
      <c r="L52" s="17">
        <f>COUNT(F52:K52)</f>
        <v>3</v>
      </c>
      <c r="M52" s="20">
        <f>SUM(N52:Q52)</f>
        <v>46</v>
      </c>
      <c r="N52" s="9">
        <f t="shared" si="13"/>
        <v>14</v>
      </c>
      <c r="O52" s="9">
        <f t="shared" si="14"/>
        <v>16</v>
      </c>
      <c r="P52" s="9">
        <f t="shared" si="15"/>
        <v>16</v>
      </c>
      <c r="Q52" s="9" t="str">
        <f t="shared" si="16"/>
        <v/>
      </c>
    </row>
    <row r="53" spans="1:18" s="9" customFormat="1">
      <c r="A53" s="17" t="s">
        <v>49</v>
      </c>
      <c r="B53" s="5" t="s">
        <v>68</v>
      </c>
      <c r="C53" s="4"/>
      <c r="D53" s="17">
        <v>1175</v>
      </c>
      <c r="E53" s="18" t="s">
        <v>71</v>
      </c>
      <c r="F53" s="19"/>
      <c r="G53" s="19"/>
      <c r="H53" s="19"/>
      <c r="I53" s="17">
        <v>5</v>
      </c>
      <c r="J53" s="17">
        <v>2</v>
      </c>
      <c r="K53" s="17"/>
      <c r="L53" s="17">
        <f>COUNT(F53:K53)</f>
        <v>2</v>
      </c>
      <c r="M53" s="20">
        <f>SUM(N53:Q53)</f>
        <v>7</v>
      </c>
      <c r="N53" s="9">
        <f t="shared" si="13"/>
        <v>2</v>
      </c>
      <c r="O53" s="9">
        <f t="shared" si="14"/>
        <v>5</v>
      </c>
      <c r="P53" s="9" t="str">
        <f t="shared" si="15"/>
        <v/>
      </c>
      <c r="Q53" s="9" t="str">
        <f t="shared" si="16"/>
        <v/>
      </c>
    </row>
    <row r="54" spans="1:18" s="9" customFormat="1">
      <c r="A54" s="17" t="s">
        <v>50</v>
      </c>
      <c r="B54" s="5" t="s">
        <v>101</v>
      </c>
      <c r="C54" s="4"/>
      <c r="D54" s="17">
        <v>0</v>
      </c>
      <c r="E54" s="18" t="s">
        <v>71</v>
      </c>
      <c r="F54" s="19">
        <v>9</v>
      </c>
      <c r="G54" s="19">
        <v>14</v>
      </c>
      <c r="H54" s="19"/>
      <c r="I54" s="17"/>
      <c r="J54" s="17"/>
      <c r="K54" s="17"/>
      <c r="L54" s="17">
        <f>COUNT(F54:K54)</f>
        <v>2</v>
      </c>
      <c r="M54" s="20">
        <f>SUM(N54:Q54)</f>
        <v>23</v>
      </c>
      <c r="N54" s="9">
        <f t="shared" si="13"/>
        <v>9</v>
      </c>
      <c r="O54" s="9">
        <f t="shared" si="14"/>
        <v>14</v>
      </c>
      <c r="P54" s="9" t="str">
        <f t="shared" si="15"/>
        <v/>
      </c>
      <c r="Q54" s="9" t="str">
        <f t="shared" si="16"/>
        <v/>
      </c>
    </row>
    <row r="55" spans="1:18">
      <c r="A55" s="17" t="s">
        <v>53</v>
      </c>
      <c r="B55" s="5" t="s">
        <v>110</v>
      </c>
      <c r="C55" s="4"/>
      <c r="D55" s="17">
        <v>0</v>
      </c>
      <c r="E55" s="18" t="s">
        <v>89</v>
      </c>
      <c r="F55" s="19">
        <v>18</v>
      </c>
      <c r="G55" s="19"/>
      <c r="H55" s="19"/>
      <c r="I55" s="17"/>
      <c r="J55" s="17">
        <v>6</v>
      </c>
      <c r="K55" s="17"/>
      <c r="L55" s="17">
        <f>COUNT(F55:K55)</f>
        <v>2</v>
      </c>
      <c r="M55" s="20">
        <f>SUM(N55:Q55)</f>
        <v>24</v>
      </c>
      <c r="N55" s="9">
        <f t="shared" si="13"/>
        <v>6</v>
      </c>
      <c r="O55" s="9">
        <f t="shared" si="14"/>
        <v>18</v>
      </c>
      <c r="P55" s="9" t="str">
        <f t="shared" si="15"/>
        <v/>
      </c>
      <c r="Q55" s="9" t="str">
        <f t="shared" si="16"/>
        <v/>
      </c>
      <c r="R55" s="9"/>
    </row>
    <row r="56" spans="1:18">
      <c r="A56" s="17" t="s">
        <v>29</v>
      </c>
      <c r="B56" s="5" t="s">
        <v>156</v>
      </c>
      <c r="C56" s="4"/>
      <c r="D56" s="17">
        <v>0</v>
      </c>
      <c r="E56" s="18" t="s">
        <v>69</v>
      </c>
      <c r="F56" s="19"/>
      <c r="G56" s="19"/>
      <c r="H56" s="19">
        <v>12</v>
      </c>
      <c r="I56" s="17"/>
      <c r="J56" s="17"/>
      <c r="K56" s="17">
        <v>17</v>
      </c>
      <c r="L56" s="17">
        <f>COUNT(F56:K56)</f>
        <v>2</v>
      </c>
      <c r="M56" s="20">
        <f>SUM(N56:Q56)</f>
        <v>29</v>
      </c>
      <c r="N56" s="9">
        <f t="shared" si="13"/>
        <v>12</v>
      </c>
      <c r="O56" s="9">
        <f t="shared" si="14"/>
        <v>17</v>
      </c>
      <c r="P56" s="9" t="str">
        <f t="shared" si="15"/>
        <v/>
      </c>
      <c r="Q56" s="9" t="str">
        <f t="shared" si="16"/>
        <v/>
      </c>
      <c r="R56" s="9"/>
    </row>
    <row r="57" spans="1:18">
      <c r="A57" s="17" t="s">
        <v>54</v>
      </c>
      <c r="B57" s="5" t="s">
        <v>158</v>
      </c>
      <c r="C57" s="4"/>
      <c r="D57" s="17">
        <v>0</v>
      </c>
      <c r="E57" s="18" t="s">
        <v>69</v>
      </c>
      <c r="F57" s="19"/>
      <c r="G57" s="19"/>
      <c r="H57" s="19">
        <v>15</v>
      </c>
      <c r="I57" s="17"/>
      <c r="J57" s="17"/>
      <c r="K57" s="17">
        <v>18</v>
      </c>
      <c r="L57" s="17">
        <f>COUNT(F57:K57)</f>
        <v>2</v>
      </c>
      <c r="M57" s="20">
        <f>SUM(N57:Q57)</f>
        <v>33</v>
      </c>
      <c r="N57" s="9">
        <f t="shared" si="13"/>
        <v>15</v>
      </c>
      <c r="O57" s="9">
        <f t="shared" si="14"/>
        <v>18</v>
      </c>
      <c r="P57" s="9" t="str">
        <f t="shared" si="15"/>
        <v/>
      </c>
      <c r="Q57" s="9" t="str">
        <f t="shared" si="16"/>
        <v/>
      </c>
      <c r="R57" s="9"/>
    </row>
    <row r="58" spans="1:18">
      <c r="A58" s="17" t="s">
        <v>55</v>
      </c>
      <c r="B58" s="5" t="s">
        <v>96</v>
      </c>
      <c r="C58" s="4"/>
      <c r="D58" s="17">
        <v>1093</v>
      </c>
      <c r="E58" s="18" t="s">
        <v>89</v>
      </c>
      <c r="F58" s="19">
        <v>4</v>
      </c>
      <c r="G58" s="19"/>
      <c r="H58" s="19"/>
      <c r="I58" s="17"/>
      <c r="J58" s="17"/>
      <c r="K58" s="17"/>
      <c r="L58" s="17">
        <f>COUNT(F58:K58)</f>
        <v>1</v>
      </c>
      <c r="M58" s="20">
        <f>SUM(N58:Q58)</f>
        <v>4</v>
      </c>
      <c r="N58" s="9">
        <f t="shared" si="13"/>
        <v>4</v>
      </c>
      <c r="O58" s="9" t="str">
        <f t="shared" si="14"/>
        <v/>
      </c>
      <c r="P58" s="9" t="str">
        <f t="shared" si="15"/>
        <v/>
      </c>
      <c r="Q58" s="9" t="str">
        <f t="shared" si="16"/>
        <v/>
      </c>
      <c r="R58" s="9"/>
    </row>
    <row r="59" spans="1:18">
      <c r="A59" s="17" t="s">
        <v>57</v>
      </c>
      <c r="B59" s="5" t="s">
        <v>137</v>
      </c>
      <c r="C59" s="4"/>
      <c r="D59" s="17">
        <v>1027</v>
      </c>
      <c r="E59" s="18" t="s">
        <v>181</v>
      </c>
      <c r="F59" s="19"/>
      <c r="G59" s="19">
        <v>4</v>
      </c>
      <c r="H59" s="19"/>
      <c r="I59" s="17"/>
      <c r="J59" s="17"/>
      <c r="K59" s="17"/>
      <c r="L59" s="17">
        <f>COUNT(F59:K59)</f>
        <v>1</v>
      </c>
      <c r="M59" s="20">
        <f>SUM(N59:Q59)</f>
        <v>4</v>
      </c>
      <c r="N59" s="9">
        <f t="shared" ref="N59:N66" si="17">SMALL(F59:K59,1)</f>
        <v>4</v>
      </c>
      <c r="O59" s="9" t="str">
        <f t="shared" ref="O59:O66" si="18">IF(L59&lt;2,"",SMALL(F59:K59,2))</f>
        <v/>
      </c>
      <c r="P59" s="9" t="str">
        <f t="shared" ref="P59:P66" si="19">IF(L59&lt;3,"",SMALL(F59:K59,3))</f>
        <v/>
      </c>
      <c r="Q59" s="9" t="str">
        <f t="shared" ref="Q59:Q66" si="20">IF(L59&lt;4,"",SMALL(F59:K59,4))</f>
        <v/>
      </c>
      <c r="R59" s="9"/>
    </row>
    <row r="60" spans="1:18">
      <c r="A60" s="17" t="s">
        <v>58</v>
      </c>
      <c r="B60" s="5" t="s">
        <v>178</v>
      </c>
      <c r="C60" s="4"/>
      <c r="D60" s="17">
        <v>970</v>
      </c>
      <c r="E60" s="18" t="s">
        <v>18</v>
      </c>
      <c r="F60" s="19"/>
      <c r="G60" s="19"/>
      <c r="H60" s="19"/>
      <c r="I60" s="17">
        <v>10</v>
      </c>
      <c r="J60" s="17"/>
      <c r="K60" s="17"/>
      <c r="L60" s="17">
        <f>COUNT(F60:K60)</f>
        <v>1</v>
      </c>
      <c r="M60" s="20">
        <f>SUM(N60:Q60)</f>
        <v>10</v>
      </c>
      <c r="N60" s="9">
        <f t="shared" si="17"/>
        <v>10</v>
      </c>
      <c r="O60" s="9" t="str">
        <f t="shared" si="18"/>
        <v/>
      </c>
      <c r="P60" s="9" t="str">
        <f t="shared" si="19"/>
        <v/>
      </c>
      <c r="Q60" s="9" t="str">
        <f t="shared" si="20"/>
        <v/>
      </c>
      <c r="R60" s="9"/>
    </row>
    <row r="61" spans="1:18">
      <c r="A61" s="17" t="s">
        <v>59</v>
      </c>
      <c r="B61" s="5" t="s">
        <v>103</v>
      </c>
      <c r="C61" s="4"/>
      <c r="D61" s="17">
        <v>0</v>
      </c>
      <c r="E61" s="18" t="s">
        <v>71</v>
      </c>
      <c r="F61" s="19">
        <v>11</v>
      </c>
      <c r="G61" s="19"/>
      <c r="H61" s="19"/>
      <c r="I61" s="17"/>
      <c r="J61" s="17"/>
      <c r="K61" s="17"/>
      <c r="L61" s="17">
        <f>COUNT(F61:K61)</f>
        <v>1</v>
      </c>
      <c r="M61" s="20">
        <f>SUM(N61:Q61)</f>
        <v>11</v>
      </c>
      <c r="N61" s="9">
        <f t="shared" si="17"/>
        <v>11</v>
      </c>
      <c r="O61" s="9" t="str">
        <f t="shared" si="18"/>
        <v/>
      </c>
      <c r="P61" s="9" t="str">
        <f t="shared" si="19"/>
        <v/>
      </c>
      <c r="Q61" s="9" t="str">
        <f t="shared" si="20"/>
        <v/>
      </c>
      <c r="R61" s="9"/>
    </row>
    <row r="62" spans="1:18">
      <c r="A62" s="17" t="s">
        <v>60</v>
      </c>
      <c r="B62" s="5" t="s">
        <v>140</v>
      </c>
      <c r="C62" s="4"/>
      <c r="D62" s="17">
        <v>800</v>
      </c>
      <c r="E62" s="18" t="s">
        <v>89</v>
      </c>
      <c r="F62" s="19"/>
      <c r="G62" s="19">
        <v>11</v>
      </c>
      <c r="H62" s="19"/>
      <c r="I62" s="17"/>
      <c r="J62" s="17"/>
      <c r="K62" s="17"/>
      <c r="L62" s="17">
        <f>COUNT(F62:K62)</f>
        <v>1</v>
      </c>
      <c r="M62" s="20">
        <f>SUM(N62:Q62)</f>
        <v>11</v>
      </c>
      <c r="N62" s="9">
        <f t="shared" si="17"/>
        <v>11</v>
      </c>
      <c r="O62" s="9" t="str">
        <f t="shared" si="18"/>
        <v/>
      </c>
      <c r="P62" s="9" t="str">
        <f t="shared" si="19"/>
        <v/>
      </c>
      <c r="Q62" s="9" t="str">
        <f t="shared" si="20"/>
        <v/>
      </c>
      <c r="R62" s="9"/>
    </row>
    <row r="63" spans="1:18">
      <c r="A63" s="17" t="s">
        <v>61</v>
      </c>
      <c r="B63" s="5" t="s">
        <v>179</v>
      </c>
      <c r="C63" s="4"/>
      <c r="D63" s="17">
        <v>0</v>
      </c>
      <c r="E63" s="18" t="s">
        <v>183</v>
      </c>
      <c r="F63" s="19"/>
      <c r="G63" s="19"/>
      <c r="H63" s="19"/>
      <c r="I63" s="17">
        <v>12</v>
      </c>
      <c r="J63" s="17"/>
      <c r="K63" s="17"/>
      <c r="L63" s="17">
        <f>COUNT(F63:K63)</f>
        <v>1</v>
      </c>
      <c r="M63" s="20">
        <f>SUM(N63:Q63)</f>
        <v>12</v>
      </c>
      <c r="N63" s="9">
        <f t="shared" si="17"/>
        <v>12</v>
      </c>
      <c r="O63" s="9" t="str">
        <f t="shared" si="18"/>
        <v/>
      </c>
      <c r="P63" s="9" t="str">
        <f t="shared" si="19"/>
        <v/>
      </c>
      <c r="Q63" s="9" t="str">
        <f t="shared" si="20"/>
        <v/>
      </c>
      <c r="R63" s="9"/>
    </row>
    <row r="64" spans="1:18">
      <c r="A64" s="17" t="s">
        <v>62</v>
      </c>
      <c r="B64" s="5" t="s">
        <v>107</v>
      </c>
      <c r="C64" s="4"/>
      <c r="D64" s="17">
        <v>0</v>
      </c>
      <c r="E64" s="18" t="s">
        <v>89</v>
      </c>
      <c r="F64" s="19">
        <v>15</v>
      </c>
      <c r="G64" s="19"/>
      <c r="H64" s="19"/>
      <c r="I64" s="17"/>
      <c r="J64" s="17"/>
      <c r="K64" s="17"/>
      <c r="L64" s="17">
        <f>COUNT(F64:K64)</f>
        <v>1</v>
      </c>
      <c r="M64" s="20">
        <f>SUM(N64:Q64)</f>
        <v>15</v>
      </c>
      <c r="N64" s="9">
        <f t="shared" si="17"/>
        <v>15</v>
      </c>
      <c r="O64" s="9" t="str">
        <f t="shared" si="18"/>
        <v/>
      </c>
      <c r="P64" s="9" t="str">
        <f t="shared" si="19"/>
        <v/>
      </c>
      <c r="Q64" s="9" t="str">
        <f t="shared" si="20"/>
        <v/>
      </c>
      <c r="R64" s="9"/>
    </row>
    <row r="65" spans="1:18">
      <c r="A65" s="17" t="s">
        <v>63</v>
      </c>
      <c r="B65" s="5" t="s">
        <v>109</v>
      </c>
      <c r="C65" s="4"/>
      <c r="D65" s="17">
        <v>0</v>
      </c>
      <c r="E65" s="18" t="s">
        <v>89</v>
      </c>
      <c r="F65" s="19">
        <v>17</v>
      </c>
      <c r="G65" s="19"/>
      <c r="H65" s="19"/>
      <c r="I65" s="17"/>
      <c r="J65" s="17"/>
      <c r="K65" s="17"/>
      <c r="L65" s="17">
        <f>COUNT(F65:K65)</f>
        <v>1</v>
      </c>
      <c r="M65" s="20">
        <f>SUM(N65:Q65)</f>
        <v>17</v>
      </c>
      <c r="N65" s="9">
        <f t="shared" si="17"/>
        <v>17</v>
      </c>
      <c r="O65" s="9" t="str">
        <f t="shared" si="18"/>
        <v/>
      </c>
      <c r="P65" s="9" t="str">
        <f t="shared" si="19"/>
        <v/>
      </c>
      <c r="Q65" s="9" t="str">
        <f t="shared" si="20"/>
        <v/>
      </c>
      <c r="R65" s="9"/>
    </row>
    <row r="66" spans="1:18">
      <c r="A66" s="17" t="s">
        <v>64</v>
      </c>
      <c r="B66" s="5" t="s">
        <v>111</v>
      </c>
      <c r="C66" s="4"/>
      <c r="D66" s="17">
        <v>0</v>
      </c>
      <c r="E66" s="18" t="s">
        <v>89</v>
      </c>
      <c r="F66" s="19">
        <v>19</v>
      </c>
      <c r="G66" s="19"/>
      <c r="H66" s="19"/>
      <c r="I66" s="17"/>
      <c r="J66" s="17"/>
      <c r="K66" s="17"/>
      <c r="L66" s="17">
        <f>COUNT(F66:K66)</f>
        <v>1</v>
      </c>
      <c r="M66" s="20">
        <f>SUM(N66:Q66)</f>
        <v>19</v>
      </c>
      <c r="N66" s="9">
        <f t="shared" si="17"/>
        <v>19</v>
      </c>
      <c r="O66" s="9" t="str">
        <f t="shared" si="18"/>
        <v/>
      </c>
      <c r="P66" s="9" t="str">
        <f t="shared" si="19"/>
        <v/>
      </c>
      <c r="Q66" s="9" t="str">
        <f t="shared" si="20"/>
        <v/>
      </c>
      <c r="R66" s="9"/>
    </row>
    <row r="67" spans="1:18" s="9" customFormat="1" ht="18" customHeight="1" thickBot="1">
      <c r="A67" s="26" t="s">
        <v>65</v>
      </c>
      <c r="B67" s="27"/>
      <c r="C67" s="28"/>
      <c r="D67" s="29"/>
      <c r="E67" s="30"/>
      <c r="F67" s="31">
        <f t="shared" ref="F67:K67" si="21">COUNT(F35:F66)</f>
        <v>19</v>
      </c>
      <c r="G67" s="31">
        <f t="shared" si="21"/>
        <v>14</v>
      </c>
      <c r="H67" s="31">
        <f t="shared" si="21"/>
        <v>16</v>
      </c>
      <c r="I67" s="31">
        <f t="shared" si="21"/>
        <v>15</v>
      </c>
      <c r="J67" s="31">
        <f t="shared" si="21"/>
        <v>14</v>
      </c>
      <c r="K67" s="31">
        <f t="shared" si="21"/>
        <v>18</v>
      </c>
      <c r="L67" s="29"/>
      <c r="M67" s="32"/>
    </row>
    <row r="68" spans="1:18" ht="60" customHeight="1" thickTop="1">
      <c r="A68" s="41" t="s">
        <v>42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>
        <f t="shared" ref="N68:N69" si="22">SMALL(F97:K97,1)</f>
        <v>4</v>
      </c>
      <c r="O68" t="str">
        <f t="shared" ref="O68:O69" si="23">IF(L97&lt;2,"",SMALL(F97:K97,2))</f>
        <v/>
      </c>
      <c r="P68" t="str">
        <f t="shared" ref="P68:P69" si="24">IF(L97&lt;3,"",SMALL(F97:K97,3))</f>
        <v/>
      </c>
      <c r="Q68" t="str">
        <f t="shared" ref="Q68:Q69" si="25">IF(L97&lt;4,"",SMALL(F97:K97,4))</f>
        <v/>
      </c>
    </row>
    <row r="69" spans="1:18" s="25" customFormat="1" ht="3.75" customHeight="1">
      <c r="A69" s="3"/>
      <c r="B69" s="1"/>
      <c r="C69" s="3"/>
      <c r="D69" s="1"/>
      <c r="E69" s="2"/>
      <c r="F69" s="2"/>
      <c r="G69" s="2"/>
      <c r="H69"/>
      <c r="I69"/>
      <c r="J69"/>
      <c r="K69"/>
      <c r="L69"/>
      <c r="M69"/>
      <c r="N69" s="25">
        <f t="shared" si="22"/>
        <v>7</v>
      </c>
      <c r="O69" s="25" t="str">
        <f t="shared" si="23"/>
        <v/>
      </c>
      <c r="P69" s="25" t="str">
        <f t="shared" si="24"/>
        <v/>
      </c>
      <c r="Q69" s="25" t="str">
        <f t="shared" si="25"/>
        <v/>
      </c>
    </row>
    <row r="70" spans="1:18" s="9" customFormat="1" ht="16.5" thickBot="1">
      <c r="A70" s="21" t="s">
        <v>2</v>
      </c>
      <c r="B70" s="22" t="s">
        <v>3</v>
      </c>
      <c r="C70" s="22" t="s">
        <v>39</v>
      </c>
      <c r="D70" s="21" t="s">
        <v>78</v>
      </c>
      <c r="E70" s="21" t="s">
        <v>4</v>
      </c>
      <c r="F70" s="23" t="s">
        <v>52</v>
      </c>
      <c r="G70" s="23" t="s">
        <v>51</v>
      </c>
      <c r="H70" s="23" t="s">
        <v>56</v>
      </c>
      <c r="I70" s="23" t="s">
        <v>73</v>
      </c>
      <c r="J70" s="23" t="s">
        <v>67</v>
      </c>
      <c r="K70" s="23" t="s">
        <v>74</v>
      </c>
      <c r="L70" s="23" t="s">
        <v>31</v>
      </c>
      <c r="M70" s="24" t="s">
        <v>32</v>
      </c>
      <c r="N70" s="9">
        <f>SMALL(F103:K103,1)</f>
        <v>20</v>
      </c>
      <c r="O70" s="9" t="str">
        <f>IF(L103&lt;2,"",SMALL(F103:K103,2))</f>
        <v/>
      </c>
      <c r="P70" s="9" t="str">
        <f>IF(L103&lt;3,"",SMALL(F103:K103,3))</f>
        <v/>
      </c>
      <c r="Q70" s="9" t="str">
        <f>IF(L103&lt;4,"",SMALL(F103:K103,4))</f>
        <v/>
      </c>
    </row>
    <row r="71" spans="1:18" s="9" customFormat="1">
      <c r="A71" s="17" t="s">
        <v>0</v>
      </c>
      <c r="B71" s="5" t="s">
        <v>112</v>
      </c>
      <c r="C71" s="4"/>
      <c r="D71" s="17">
        <v>1334</v>
      </c>
      <c r="E71" s="18" t="s">
        <v>70</v>
      </c>
      <c r="F71" s="19">
        <v>1</v>
      </c>
      <c r="G71" s="19">
        <v>1</v>
      </c>
      <c r="H71" s="19">
        <v>1</v>
      </c>
      <c r="I71" s="17">
        <v>1</v>
      </c>
      <c r="J71" s="17"/>
      <c r="K71" s="17"/>
      <c r="L71" s="17">
        <f>COUNT(F71:K71)</f>
        <v>4</v>
      </c>
      <c r="M71" s="20">
        <f>SUM(N71:Q71)</f>
        <v>4</v>
      </c>
      <c r="N71" s="9">
        <f t="shared" ref="N71" si="26">SMALL(F71:K71,1)</f>
        <v>1</v>
      </c>
      <c r="O71" s="9">
        <f t="shared" ref="O71" si="27">IF(L71&lt;2,"",SMALL(F71:K71,2))</f>
        <v>1</v>
      </c>
      <c r="P71" s="9">
        <f t="shared" ref="P71" si="28">IF(L71&lt;3,"",SMALL(F71:K71,3))</f>
        <v>1</v>
      </c>
      <c r="Q71" s="9">
        <f t="shared" ref="Q71" si="29">IF(L71&lt;4,"",SMALL(F71:K71,4))</f>
        <v>1</v>
      </c>
    </row>
    <row r="72" spans="1:18" s="9" customFormat="1">
      <c r="A72" s="17" t="s">
        <v>5</v>
      </c>
      <c r="B72" s="5" t="s">
        <v>113</v>
      </c>
      <c r="C72" s="4"/>
      <c r="D72" s="17">
        <v>1118</v>
      </c>
      <c r="E72" s="18" t="s">
        <v>18</v>
      </c>
      <c r="F72" s="19">
        <v>2</v>
      </c>
      <c r="G72" s="19"/>
      <c r="H72" s="19">
        <v>2</v>
      </c>
      <c r="I72" s="17">
        <v>3</v>
      </c>
      <c r="J72" s="17">
        <v>3</v>
      </c>
      <c r="K72" s="17">
        <v>1</v>
      </c>
      <c r="L72" s="17">
        <f>COUNT(F72:K72)</f>
        <v>5</v>
      </c>
      <c r="M72" s="20">
        <f>SUM(N72:Q72)</f>
        <v>8</v>
      </c>
      <c r="N72" s="9">
        <f>SMALL(F72:K72,1)</f>
        <v>1</v>
      </c>
      <c r="O72" s="9">
        <f>IF(L72&lt;2,"",SMALL(F72:K72,2))</f>
        <v>2</v>
      </c>
      <c r="P72" s="9">
        <f>IF(L72&lt;3,"",SMALL(F72:K72,3))</f>
        <v>2</v>
      </c>
      <c r="Q72" s="9">
        <f>IF(L72&lt;4,"",SMALL(F72:K72,4))</f>
        <v>3</v>
      </c>
    </row>
    <row r="73" spans="1:18" s="9" customFormat="1">
      <c r="A73" s="17" t="s">
        <v>6</v>
      </c>
      <c r="B73" s="5" t="s">
        <v>117</v>
      </c>
      <c r="C73" s="4"/>
      <c r="D73" s="17">
        <v>952</v>
      </c>
      <c r="E73" s="18" t="s">
        <v>18</v>
      </c>
      <c r="F73" s="19">
        <v>5</v>
      </c>
      <c r="G73" s="19">
        <v>3</v>
      </c>
      <c r="H73" s="19">
        <v>4</v>
      </c>
      <c r="I73" s="17">
        <v>11</v>
      </c>
      <c r="J73" s="17">
        <v>2</v>
      </c>
      <c r="K73" s="17"/>
      <c r="L73" s="17">
        <f>COUNT(F73:K73)</f>
        <v>5</v>
      </c>
      <c r="M73" s="20">
        <f>SUM(N73:Q73)</f>
        <v>14</v>
      </c>
      <c r="N73" s="9">
        <f t="shared" ref="N73:N103" si="30">SMALL(F73:K73,1)</f>
        <v>2</v>
      </c>
      <c r="O73" s="9">
        <f t="shared" ref="O73:O103" si="31">IF(L73&lt;2,"",SMALL(F73:K73,2))</f>
        <v>3</v>
      </c>
      <c r="P73" s="9">
        <f t="shared" ref="P73:P103" si="32">IF(L73&lt;3,"",SMALL(F73:K73,3))</f>
        <v>4</v>
      </c>
      <c r="Q73" s="9">
        <f t="shared" ref="Q73:Q103" si="33">IF(L73&lt;4,"",SMALL(F73:K73,4))</f>
        <v>5</v>
      </c>
    </row>
    <row r="74" spans="1:18" s="9" customFormat="1">
      <c r="A74" s="17" t="s">
        <v>20</v>
      </c>
      <c r="B74" s="5" t="s">
        <v>116</v>
      </c>
      <c r="C74" s="4"/>
      <c r="D74" s="17">
        <v>0</v>
      </c>
      <c r="E74" s="18" t="s">
        <v>71</v>
      </c>
      <c r="F74" s="19">
        <v>4</v>
      </c>
      <c r="G74" s="19"/>
      <c r="H74" s="19">
        <v>3</v>
      </c>
      <c r="I74" s="17">
        <v>10</v>
      </c>
      <c r="J74" s="17"/>
      <c r="K74" s="17">
        <v>3</v>
      </c>
      <c r="L74" s="17">
        <f>COUNT(F74:K74)</f>
        <v>4</v>
      </c>
      <c r="M74" s="20">
        <f>SUM(N74:Q74)</f>
        <v>20</v>
      </c>
      <c r="N74" s="9">
        <f t="shared" si="30"/>
        <v>3</v>
      </c>
      <c r="O74" s="9">
        <f t="shared" si="31"/>
        <v>3</v>
      </c>
      <c r="P74" s="9">
        <f t="shared" si="32"/>
        <v>4</v>
      </c>
      <c r="Q74" s="9">
        <f t="shared" si="33"/>
        <v>10</v>
      </c>
    </row>
    <row r="75" spans="1:18" s="9" customFormat="1">
      <c r="A75" s="17" t="s">
        <v>7</v>
      </c>
      <c r="B75" s="5" t="s">
        <v>119</v>
      </c>
      <c r="C75" s="4"/>
      <c r="D75" s="17">
        <v>0</v>
      </c>
      <c r="E75" s="18" t="s">
        <v>71</v>
      </c>
      <c r="F75" s="19">
        <v>7</v>
      </c>
      <c r="G75" s="19">
        <v>6</v>
      </c>
      <c r="H75" s="19">
        <v>5</v>
      </c>
      <c r="I75" s="17">
        <v>8</v>
      </c>
      <c r="J75" s="17"/>
      <c r="K75" s="17">
        <v>6</v>
      </c>
      <c r="L75" s="17">
        <f>COUNT(F75:K75)</f>
        <v>5</v>
      </c>
      <c r="M75" s="20">
        <f>SUM(N75:Q75)</f>
        <v>24</v>
      </c>
      <c r="N75" s="9">
        <f t="shared" si="30"/>
        <v>5</v>
      </c>
      <c r="O75" s="9">
        <f t="shared" si="31"/>
        <v>6</v>
      </c>
      <c r="P75" s="9">
        <f t="shared" si="32"/>
        <v>6</v>
      </c>
      <c r="Q75" s="9">
        <f t="shared" si="33"/>
        <v>7</v>
      </c>
    </row>
    <row r="76" spans="1:18" s="9" customFormat="1">
      <c r="A76" s="17" t="s">
        <v>8</v>
      </c>
      <c r="B76" s="5" t="s">
        <v>114</v>
      </c>
      <c r="C76" s="4"/>
      <c r="D76" s="17">
        <v>1281</v>
      </c>
      <c r="E76" s="18" t="s">
        <v>115</v>
      </c>
      <c r="F76" s="19">
        <v>3</v>
      </c>
      <c r="G76" s="19"/>
      <c r="H76" s="19"/>
      <c r="I76" s="17">
        <v>7</v>
      </c>
      <c r="J76" s="17">
        <v>10</v>
      </c>
      <c r="K76" s="17">
        <v>4</v>
      </c>
      <c r="L76" s="17">
        <f>COUNT(F76:K76)</f>
        <v>4</v>
      </c>
      <c r="M76" s="20">
        <f>SUM(N76:Q76)</f>
        <v>24</v>
      </c>
      <c r="N76" s="9">
        <f t="shared" si="30"/>
        <v>3</v>
      </c>
      <c r="O76" s="9">
        <f t="shared" si="31"/>
        <v>4</v>
      </c>
      <c r="P76" s="9">
        <f t="shared" si="32"/>
        <v>7</v>
      </c>
      <c r="Q76" s="9">
        <f t="shared" si="33"/>
        <v>10</v>
      </c>
    </row>
    <row r="77" spans="1:18" s="9" customFormat="1">
      <c r="A77" s="17" t="s">
        <v>9</v>
      </c>
      <c r="B77" s="5" t="s">
        <v>120</v>
      </c>
      <c r="C77" s="4"/>
      <c r="D77" s="17">
        <v>0</v>
      </c>
      <c r="E77" s="18" t="s">
        <v>71</v>
      </c>
      <c r="F77" s="19">
        <v>7</v>
      </c>
      <c r="G77" s="19">
        <v>7</v>
      </c>
      <c r="H77" s="19"/>
      <c r="I77" s="17">
        <v>13</v>
      </c>
      <c r="J77" s="17">
        <v>4</v>
      </c>
      <c r="K77" s="17">
        <v>9</v>
      </c>
      <c r="L77" s="17">
        <f>COUNT(F77:K77)</f>
        <v>5</v>
      </c>
      <c r="M77" s="20">
        <f>SUM(N77:Q77)</f>
        <v>27</v>
      </c>
      <c r="N77" s="9">
        <f t="shared" si="30"/>
        <v>4</v>
      </c>
      <c r="O77" s="9">
        <f t="shared" si="31"/>
        <v>7</v>
      </c>
      <c r="P77" s="9">
        <f t="shared" si="32"/>
        <v>7</v>
      </c>
      <c r="Q77" s="9">
        <f t="shared" si="33"/>
        <v>9</v>
      </c>
    </row>
    <row r="78" spans="1:18" s="9" customFormat="1">
      <c r="A78" s="17" t="s">
        <v>10</v>
      </c>
      <c r="B78" s="5" t="s">
        <v>123</v>
      </c>
      <c r="C78" s="4"/>
      <c r="D78" s="17">
        <v>0</v>
      </c>
      <c r="E78" s="18" t="s">
        <v>89</v>
      </c>
      <c r="F78" s="19">
        <v>11</v>
      </c>
      <c r="G78" s="19">
        <v>17</v>
      </c>
      <c r="H78" s="19">
        <v>8</v>
      </c>
      <c r="I78" s="17">
        <v>6</v>
      </c>
      <c r="J78" s="17">
        <v>14</v>
      </c>
      <c r="K78" s="17">
        <v>8</v>
      </c>
      <c r="L78" s="17">
        <f>COUNT(F78:K78)</f>
        <v>6</v>
      </c>
      <c r="M78" s="20">
        <f>SUM(N78:Q78)</f>
        <v>33</v>
      </c>
      <c r="N78" s="9">
        <f t="shared" si="30"/>
        <v>6</v>
      </c>
      <c r="O78" s="9">
        <f t="shared" si="31"/>
        <v>8</v>
      </c>
      <c r="P78" s="9">
        <f t="shared" si="32"/>
        <v>8</v>
      </c>
      <c r="Q78" s="9">
        <f t="shared" si="33"/>
        <v>11</v>
      </c>
    </row>
    <row r="79" spans="1:18" s="9" customFormat="1">
      <c r="A79" s="17" t="s">
        <v>11</v>
      </c>
      <c r="B79" s="5" t="s">
        <v>124</v>
      </c>
      <c r="C79" s="4"/>
      <c r="D79" s="17">
        <v>0</v>
      </c>
      <c r="E79" s="18" t="s">
        <v>71</v>
      </c>
      <c r="F79" s="19">
        <v>12</v>
      </c>
      <c r="G79" s="19">
        <v>11</v>
      </c>
      <c r="H79" s="19">
        <v>7</v>
      </c>
      <c r="I79" s="17">
        <v>14</v>
      </c>
      <c r="J79" s="17">
        <v>6</v>
      </c>
      <c r="K79" s="17">
        <v>10</v>
      </c>
      <c r="L79" s="17">
        <f>COUNT(F79:K79)</f>
        <v>6</v>
      </c>
      <c r="M79" s="20">
        <f>SUM(N79:Q79)</f>
        <v>34</v>
      </c>
      <c r="N79" s="9">
        <f t="shared" si="30"/>
        <v>6</v>
      </c>
      <c r="O79" s="9">
        <f t="shared" si="31"/>
        <v>7</v>
      </c>
      <c r="P79" s="9">
        <f t="shared" si="32"/>
        <v>10</v>
      </c>
      <c r="Q79" s="9">
        <f t="shared" si="33"/>
        <v>11</v>
      </c>
    </row>
    <row r="80" spans="1:18" s="9" customFormat="1">
      <c r="A80" s="17" t="s">
        <v>12</v>
      </c>
      <c r="B80" s="5" t="s">
        <v>118</v>
      </c>
      <c r="C80" s="4"/>
      <c r="D80" s="17">
        <v>0</v>
      </c>
      <c r="E80" s="18" t="s">
        <v>71</v>
      </c>
      <c r="F80" s="19">
        <v>6</v>
      </c>
      <c r="G80" s="19"/>
      <c r="H80" s="19">
        <v>9</v>
      </c>
      <c r="I80" s="17">
        <v>17</v>
      </c>
      <c r="J80" s="17">
        <v>7</v>
      </c>
      <c r="K80" s="17">
        <v>12</v>
      </c>
      <c r="L80" s="17">
        <f>COUNT(F80:K80)</f>
        <v>5</v>
      </c>
      <c r="M80" s="20">
        <f>SUM(N80:Q80)</f>
        <v>34</v>
      </c>
      <c r="N80" s="9">
        <f t="shared" si="30"/>
        <v>6</v>
      </c>
      <c r="O80" s="9">
        <f t="shared" si="31"/>
        <v>7</v>
      </c>
      <c r="P80" s="9">
        <f t="shared" si="32"/>
        <v>9</v>
      </c>
      <c r="Q80" s="9">
        <f t="shared" si="33"/>
        <v>12</v>
      </c>
    </row>
    <row r="81" spans="1:17" s="9" customFormat="1">
      <c r="A81" s="17" t="s">
        <v>13</v>
      </c>
      <c r="B81" s="5" t="s">
        <v>125</v>
      </c>
      <c r="C81" s="4"/>
      <c r="D81" s="17">
        <v>0</v>
      </c>
      <c r="E81" s="18" t="s">
        <v>71</v>
      </c>
      <c r="F81" s="19">
        <v>13</v>
      </c>
      <c r="G81" s="19">
        <v>13</v>
      </c>
      <c r="H81" s="19">
        <v>6</v>
      </c>
      <c r="I81" s="17">
        <v>15</v>
      </c>
      <c r="J81" s="17">
        <v>8</v>
      </c>
      <c r="K81" s="17">
        <v>11</v>
      </c>
      <c r="L81" s="17">
        <f>COUNT(F81:K81)</f>
        <v>6</v>
      </c>
      <c r="M81" s="20">
        <f>SUM(N81:Q81)</f>
        <v>38</v>
      </c>
      <c r="N81" s="9">
        <f t="shared" si="30"/>
        <v>6</v>
      </c>
      <c r="O81" s="9">
        <f t="shared" si="31"/>
        <v>8</v>
      </c>
      <c r="P81" s="9">
        <f t="shared" si="32"/>
        <v>11</v>
      </c>
      <c r="Q81" s="9">
        <f t="shared" si="33"/>
        <v>13</v>
      </c>
    </row>
    <row r="82" spans="1:17" s="9" customFormat="1">
      <c r="A82" s="17" t="s">
        <v>46</v>
      </c>
      <c r="B82" s="5" t="s">
        <v>159</v>
      </c>
      <c r="C82" s="4"/>
      <c r="D82" s="17">
        <v>0</v>
      </c>
      <c r="E82" s="18" t="s">
        <v>71</v>
      </c>
      <c r="F82" s="19"/>
      <c r="G82" s="19"/>
      <c r="H82" s="19">
        <v>10</v>
      </c>
      <c r="I82" s="17">
        <v>9</v>
      </c>
      <c r="J82" s="17">
        <v>5</v>
      </c>
      <c r="K82" s="17">
        <v>15</v>
      </c>
      <c r="L82" s="17">
        <f>COUNT(F82:K82)</f>
        <v>4</v>
      </c>
      <c r="M82" s="20">
        <f>SUM(N82:Q82)</f>
        <v>39</v>
      </c>
      <c r="N82" s="9">
        <f t="shared" si="30"/>
        <v>5</v>
      </c>
      <c r="O82" s="9">
        <f t="shared" si="31"/>
        <v>9</v>
      </c>
      <c r="P82" s="9">
        <f t="shared" si="32"/>
        <v>10</v>
      </c>
      <c r="Q82" s="9">
        <f t="shared" si="33"/>
        <v>15</v>
      </c>
    </row>
    <row r="83" spans="1:17" s="9" customFormat="1">
      <c r="A83" s="17" t="s">
        <v>14</v>
      </c>
      <c r="B83" s="5" t="s">
        <v>122</v>
      </c>
      <c r="C83" s="4"/>
      <c r="D83" s="17">
        <v>0</v>
      </c>
      <c r="E83" s="18" t="s">
        <v>18</v>
      </c>
      <c r="F83" s="19">
        <v>10</v>
      </c>
      <c r="G83" s="19">
        <v>16</v>
      </c>
      <c r="H83" s="19"/>
      <c r="I83" s="17">
        <v>16</v>
      </c>
      <c r="J83" s="17">
        <v>11</v>
      </c>
      <c r="K83" s="17"/>
      <c r="L83" s="17">
        <f>COUNT(F83:K83)</f>
        <v>4</v>
      </c>
      <c r="M83" s="20">
        <f>SUM(N83:Q83)</f>
        <v>53</v>
      </c>
      <c r="N83" s="9">
        <f t="shared" si="30"/>
        <v>10</v>
      </c>
      <c r="O83" s="9">
        <f t="shared" si="31"/>
        <v>11</v>
      </c>
      <c r="P83" s="9">
        <f t="shared" si="32"/>
        <v>16</v>
      </c>
      <c r="Q83" s="9">
        <f t="shared" si="33"/>
        <v>16</v>
      </c>
    </row>
    <row r="84" spans="1:17" s="9" customFormat="1">
      <c r="A84" s="17" t="s">
        <v>47</v>
      </c>
      <c r="B84" s="5" t="s">
        <v>151</v>
      </c>
      <c r="C84" s="4"/>
      <c r="D84" s="17">
        <v>0</v>
      </c>
      <c r="E84" s="18" t="s">
        <v>18</v>
      </c>
      <c r="F84" s="19"/>
      <c r="G84" s="19">
        <v>18</v>
      </c>
      <c r="H84" s="19"/>
      <c r="I84" s="17">
        <v>19</v>
      </c>
      <c r="J84" s="17">
        <v>12</v>
      </c>
      <c r="K84" s="17">
        <v>14</v>
      </c>
      <c r="L84" s="17">
        <f>COUNT(F84:K84)</f>
        <v>4</v>
      </c>
      <c r="M84" s="20">
        <f>SUM(N84:Q84)</f>
        <v>63</v>
      </c>
      <c r="N84" s="9">
        <f t="shared" si="30"/>
        <v>12</v>
      </c>
      <c r="O84" s="9">
        <f t="shared" si="31"/>
        <v>14</v>
      </c>
      <c r="P84" s="9">
        <f t="shared" si="32"/>
        <v>18</v>
      </c>
      <c r="Q84" s="9">
        <f t="shared" si="33"/>
        <v>19</v>
      </c>
    </row>
    <row r="85" spans="1:17" s="9" customFormat="1">
      <c r="A85" s="17" t="s">
        <v>48</v>
      </c>
      <c r="B85" s="5" t="s">
        <v>147</v>
      </c>
      <c r="C85" s="4"/>
      <c r="D85" s="17">
        <v>0</v>
      </c>
      <c r="E85" s="18" t="s">
        <v>1</v>
      </c>
      <c r="F85" s="19"/>
      <c r="G85" s="19">
        <v>10</v>
      </c>
      <c r="H85" s="19"/>
      <c r="I85" s="17">
        <v>12</v>
      </c>
      <c r="J85" s="17"/>
      <c r="K85" s="17">
        <v>7</v>
      </c>
      <c r="L85" s="17">
        <f>COUNT(F85:K85)</f>
        <v>3</v>
      </c>
      <c r="M85" s="20">
        <f>SUM(N85:Q85)</f>
        <v>29</v>
      </c>
      <c r="N85" s="9">
        <f t="shared" si="30"/>
        <v>7</v>
      </c>
      <c r="O85" s="9">
        <f t="shared" si="31"/>
        <v>10</v>
      </c>
      <c r="P85" s="9">
        <f t="shared" si="32"/>
        <v>12</v>
      </c>
      <c r="Q85" s="9" t="str">
        <f t="shared" si="33"/>
        <v/>
      </c>
    </row>
    <row r="86" spans="1:17" s="9" customFormat="1">
      <c r="A86" s="17" t="s">
        <v>15</v>
      </c>
      <c r="B86" s="5" t="s">
        <v>121</v>
      </c>
      <c r="C86" s="4"/>
      <c r="D86" s="17">
        <v>0</v>
      </c>
      <c r="E86" s="18" t="s">
        <v>71</v>
      </c>
      <c r="F86" s="19">
        <v>9</v>
      </c>
      <c r="G86" s="19"/>
      <c r="H86" s="19">
        <v>10</v>
      </c>
      <c r="I86" s="17">
        <v>18</v>
      </c>
      <c r="J86" s="17"/>
      <c r="K86" s="17"/>
      <c r="L86" s="17">
        <f>COUNT(F86:K86)</f>
        <v>3</v>
      </c>
      <c r="M86" s="20">
        <f>SUM(N86:Q86)</f>
        <v>37</v>
      </c>
      <c r="N86" s="9">
        <f t="shared" si="30"/>
        <v>9</v>
      </c>
      <c r="O86" s="9">
        <f t="shared" si="31"/>
        <v>10</v>
      </c>
      <c r="P86" s="9">
        <f t="shared" si="32"/>
        <v>18</v>
      </c>
      <c r="Q86" s="9" t="str">
        <f t="shared" si="33"/>
        <v/>
      </c>
    </row>
    <row r="87" spans="1:17" s="9" customFormat="1">
      <c r="A87" s="17" t="s">
        <v>38</v>
      </c>
      <c r="B87" s="5" t="s">
        <v>142</v>
      </c>
      <c r="C87" s="4"/>
      <c r="D87" s="17">
        <v>1028</v>
      </c>
      <c r="E87" s="18" t="s">
        <v>182</v>
      </c>
      <c r="F87" s="19"/>
      <c r="G87" s="19">
        <v>2</v>
      </c>
      <c r="H87" s="19"/>
      <c r="I87" s="17">
        <v>2</v>
      </c>
      <c r="J87" s="17"/>
      <c r="K87" s="17"/>
      <c r="L87" s="17">
        <f>COUNT(F87:K87)</f>
        <v>2</v>
      </c>
      <c r="M87" s="20">
        <f>SUM(N87:Q87)</f>
        <v>4</v>
      </c>
      <c r="N87" s="9">
        <f t="shared" si="30"/>
        <v>2</v>
      </c>
      <c r="O87" s="9">
        <f t="shared" si="31"/>
        <v>2</v>
      </c>
      <c r="P87" s="9" t="str">
        <f t="shared" si="32"/>
        <v/>
      </c>
      <c r="Q87" s="9" t="str">
        <f t="shared" si="33"/>
        <v/>
      </c>
    </row>
    <row r="88" spans="1:17" s="9" customFormat="1">
      <c r="A88" s="17" t="s">
        <v>16</v>
      </c>
      <c r="B88" s="5" t="s">
        <v>143</v>
      </c>
      <c r="C88" s="4"/>
      <c r="D88" s="17">
        <v>1018</v>
      </c>
      <c r="E88" s="18" t="s">
        <v>182</v>
      </c>
      <c r="F88" s="19"/>
      <c r="G88" s="19">
        <v>4</v>
      </c>
      <c r="H88" s="19"/>
      <c r="I88" s="17">
        <v>4</v>
      </c>
      <c r="J88" s="17"/>
      <c r="K88" s="17"/>
      <c r="L88" s="17">
        <f>COUNT(F88:K88)</f>
        <v>2</v>
      </c>
      <c r="M88" s="20">
        <f>SUM(N88:Q88)</f>
        <v>8</v>
      </c>
      <c r="N88" s="9">
        <f t="shared" si="30"/>
        <v>4</v>
      </c>
      <c r="O88" s="9">
        <f t="shared" si="31"/>
        <v>4</v>
      </c>
      <c r="P88" s="9" t="str">
        <f t="shared" si="32"/>
        <v/>
      </c>
      <c r="Q88" s="9" t="str">
        <f t="shared" si="33"/>
        <v/>
      </c>
    </row>
    <row r="89" spans="1:17" s="9" customFormat="1">
      <c r="A89" s="17" t="s">
        <v>49</v>
      </c>
      <c r="B89" s="5" t="s">
        <v>144</v>
      </c>
      <c r="C89" s="4"/>
      <c r="D89" s="17">
        <v>1029</v>
      </c>
      <c r="E89" s="18" t="s">
        <v>182</v>
      </c>
      <c r="F89" s="19"/>
      <c r="G89" s="19">
        <v>5</v>
      </c>
      <c r="H89" s="19"/>
      <c r="I89" s="17">
        <v>5</v>
      </c>
      <c r="J89" s="17"/>
      <c r="K89" s="17"/>
      <c r="L89" s="17">
        <f>COUNT(F89:K89)</f>
        <v>2</v>
      </c>
      <c r="M89" s="20">
        <f>SUM(N89:Q89)</f>
        <v>10</v>
      </c>
      <c r="N89" s="9">
        <f t="shared" si="30"/>
        <v>5</v>
      </c>
      <c r="O89" s="9">
        <f t="shared" si="31"/>
        <v>5</v>
      </c>
      <c r="P89" s="9" t="str">
        <f t="shared" si="32"/>
        <v/>
      </c>
      <c r="Q89" s="9" t="str">
        <f t="shared" si="33"/>
        <v/>
      </c>
    </row>
    <row r="90" spans="1:17" s="9" customFormat="1">
      <c r="A90" s="17" t="s">
        <v>50</v>
      </c>
      <c r="B90" s="5" t="s">
        <v>193</v>
      </c>
      <c r="C90" s="4"/>
      <c r="D90" s="17">
        <v>0</v>
      </c>
      <c r="E90" s="18" t="s">
        <v>1</v>
      </c>
      <c r="F90" s="19"/>
      <c r="G90" s="19"/>
      <c r="H90" s="19"/>
      <c r="I90" s="17"/>
      <c r="J90" s="17">
        <v>1</v>
      </c>
      <c r="K90" s="17">
        <v>13</v>
      </c>
      <c r="L90" s="17">
        <f>COUNT(F90:K90)</f>
        <v>2</v>
      </c>
      <c r="M90" s="20">
        <f>SUM(N90:Q90)</f>
        <v>14</v>
      </c>
      <c r="N90" s="9">
        <f t="shared" si="30"/>
        <v>1</v>
      </c>
      <c r="O90" s="9">
        <f t="shared" si="31"/>
        <v>13</v>
      </c>
      <c r="P90" s="9" t="str">
        <f t="shared" si="32"/>
        <v/>
      </c>
      <c r="Q90" s="9" t="str">
        <f t="shared" si="33"/>
        <v/>
      </c>
    </row>
    <row r="91" spans="1:17" s="9" customFormat="1">
      <c r="A91" s="17" t="s">
        <v>53</v>
      </c>
      <c r="B91" s="5" t="s">
        <v>146</v>
      </c>
      <c r="C91" s="4"/>
      <c r="D91" s="17">
        <v>937</v>
      </c>
      <c r="E91" s="18" t="s">
        <v>70</v>
      </c>
      <c r="F91" s="19"/>
      <c r="G91" s="19">
        <v>7</v>
      </c>
      <c r="H91" s="19"/>
      <c r="I91" s="17"/>
      <c r="J91" s="17">
        <v>9</v>
      </c>
      <c r="K91" s="17"/>
      <c r="L91" s="17">
        <f>COUNT(F91:K91)</f>
        <v>2</v>
      </c>
      <c r="M91" s="20">
        <f>SUM(N91:Q91)</f>
        <v>16</v>
      </c>
      <c r="N91" s="9">
        <f t="shared" si="30"/>
        <v>7</v>
      </c>
      <c r="O91" s="9">
        <f t="shared" si="31"/>
        <v>9</v>
      </c>
      <c r="P91" s="9" t="str">
        <f t="shared" si="32"/>
        <v/>
      </c>
      <c r="Q91" s="9" t="str">
        <f t="shared" si="33"/>
        <v/>
      </c>
    </row>
    <row r="92" spans="1:17" s="9" customFormat="1">
      <c r="A92" s="17" t="s">
        <v>29</v>
      </c>
      <c r="B92" s="5" t="s">
        <v>160</v>
      </c>
      <c r="C92" s="4"/>
      <c r="D92" s="17">
        <v>0</v>
      </c>
      <c r="E92" s="18" t="s">
        <v>71</v>
      </c>
      <c r="F92" s="19"/>
      <c r="G92" s="19"/>
      <c r="H92" s="19">
        <v>12</v>
      </c>
      <c r="I92" s="17"/>
      <c r="J92" s="17">
        <v>16</v>
      </c>
      <c r="K92" s="17"/>
      <c r="L92" s="17">
        <f>COUNT(F92:K92)</f>
        <v>2</v>
      </c>
      <c r="M92" s="20">
        <f>SUM(N92:Q92)</f>
        <v>28</v>
      </c>
      <c r="N92" s="9">
        <f t="shared" si="30"/>
        <v>12</v>
      </c>
      <c r="O92" s="9">
        <f t="shared" si="31"/>
        <v>16</v>
      </c>
      <c r="P92" s="9" t="str">
        <f t="shared" si="32"/>
        <v/>
      </c>
      <c r="Q92" s="9" t="str">
        <f t="shared" si="33"/>
        <v/>
      </c>
    </row>
    <row r="93" spans="1:17" s="9" customFormat="1">
      <c r="A93" s="17" t="s">
        <v>54</v>
      </c>
      <c r="B93" s="5" t="s">
        <v>148</v>
      </c>
      <c r="C93" s="4"/>
      <c r="D93" s="17">
        <v>0</v>
      </c>
      <c r="E93" s="18" t="s">
        <v>69</v>
      </c>
      <c r="F93" s="19"/>
      <c r="G93" s="19">
        <v>12</v>
      </c>
      <c r="H93" s="19"/>
      <c r="I93" s="17"/>
      <c r="J93" s="17"/>
      <c r="K93" s="17">
        <v>17</v>
      </c>
      <c r="L93" s="17">
        <f>COUNT(F93:K93)</f>
        <v>2</v>
      </c>
      <c r="M93" s="20">
        <f>SUM(N93:Q93)</f>
        <v>29</v>
      </c>
      <c r="N93" s="9">
        <f t="shared" si="30"/>
        <v>12</v>
      </c>
      <c r="O93" s="9">
        <f t="shared" si="31"/>
        <v>17</v>
      </c>
      <c r="P93" s="9" t="str">
        <f t="shared" si="32"/>
        <v/>
      </c>
      <c r="Q93" s="9" t="str">
        <f t="shared" si="33"/>
        <v/>
      </c>
    </row>
    <row r="94" spans="1:17" s="9" customFormat="1">
      <c r="A94" s="17" t="s">
        <v>55</v>
      </c>
      <c r="B94" s="5" t="s">
        <v>186</v>
      </c>
      <c r="C94" s="4"/>
      <c r="D94" s="17">
        <v>0</v>
      </c>
      <c r="E94" s="18" t="s">
        <v>18</v>
      </c>
      <c r="F94" s="19"/>
      <c r="G94" s="19"/>
      <c r="H94" s="19"/>
      <c r="I94" s="17"/>
      <c r="J94" s="17">
        <v>13</v>
      </c>
      <c r="K94" s="17">
        <v>16</v>
      </c>
      <c r="L94" s="17">
        <f>COUNT(F94:K94)</f>
        <v>2</v>
      </c>
      <c r="M94" s="20">
        <f>SUM(N94:Q94)</f>
        <v>29</v>
      </c>
      <c r="N94" s="9">
        <f t="shared" si="30"/>
        <v>13</v>
      </c>
      <c r="O94" s="9">
        <f t="shared" si="31"/>
        <v>16</v>
      </c>
      <c r="P94" s="9" t="str">
        <f t="shared" si="32"/>
        <v/>
      </c>
      <c r="Q94" s="9" t="str">
        <f t="shared" si="33"/>
        <v/>
      </c>
    </row>
    <row r="95" spans="1:17" s="9" customFormat="1">
      <c r="A95" s="17" t="s">
        <v>57</v>
      </c>
      <c r="B95" s="5" t="s">
        <v>150</v>
      </c>
      <c r="C95" s="4"/>
      <c r="D95" s="17">
        <v>0</v>
      </c>
      <c r="E95" s="18" t="s">
        <v>69</v>
      </c>
      <c r="F95" s="19"/>
      <c r="G95" s="19">
        <v>15</v>
      </c>
      <c r="H95" s="19"/>
      <c r="I95" s="17"/>
      <c r="J95" s="17"/>
      <c r="K95" s="17">
        <v>19</v>
      </c>
      <c r="L95" s="17">
        <f>COUNT(F95:K95)</f>
        <v>2</v>
      </c>
      <c r="M95" s="20">
        <f>SUM(N95:Q95)</f>
        <v>34</v>
      </c>
      <c r="N95" s="9">
        <f t="shared" si="30"/>
        <v>15</v>
      </c>
      <c r="O95" s="9">
        <f t="shared" si="31"/>
        <v>19</v>
      </c>
      <c r="P95" s="9" t="str">
        <f t="shared" si="32"/>
        <v/>
      </c>
      <c r="Q95" s="9" t="str">
        <f t="shared" si="33"/>
        <v/>
      </c>
    </row>
    <row r="96" spans="1:17" s="9" customFormat="1">
      <c r="A96" s="17" t="s">
        <v>58</v>
      </c>
      <c r="B96" s="5" t="s">
        <v>194</v>
      </c>
      <c r="C96" s="4"/>
      <c r="D96" s="17">
        <v>1007</v>
      </c>
      <c r="E96" s="18" t="s">
        <v>195</v>
      </c>
      <c r="F96" s="19"/>
      <c r="G96" s="19"/>
      <c r="H96" s="19"/>
      <c r="I96" s="17"/>
      <c r="J96" s="17"/>
      <c r="K96" s="17">
        <v>2</v>
      </c>
      <c r="L96" s="17">
        <f>COUNT(F96:K96)</f>
        <v>1</v>
      </c>
      <c r="M96" s="20">
        <f>SUM(N96:Q96)</f>
        <v>2</v>
      </c>
      <c r="N96" s="9">
        <f t="shared" si="30"/>
        <v>2</v>
      </c>
      <c r="O96" s="9" t="str">
        <f t="shared" si="31"/>
        <v/>
      </c>
      <c r="P96" s="9" t="str">
        <f t="shared" si="32"/>
        <v/>
      </c>
      <c r="Q96" s="9" t="str">
        <f t="shared" si="33"/>
        <v/>
      </c>
    </row>
    <row r="97" spans="1:18" s="9" customFormat="1">
      <c r="A97" s="17" t="s">
        <v>59</v>
      </c>
      <c r="B97" s="5" t="s">
        <v>196</v>
      </c>
      <c r="C97" s="4"/>
      <c r="D97" s="17">
        <v>913</v>
      </c>
      <c r="E97" s="18" t="s">
        <v>190</v>
      </c>
      <c r="F97" s="19"/>
      <c r="G97" s="19"/>
      <c r="H97" s="19"/>
      <c r="I97" s="17"/>
      <c r="J97" s="17"/>
      <c r="K97" s="17">
        <v>4</v>
      </c>
      <c r="L97" s="17">
        <f>COUNT(F97:K97)</f>
        <v>1</v>
      </c>
      <c r="M97" s="20">
        <f>SUM(N97:Q97)</f>
        <v>4</v>
      </c>
      <c r="N97" s="9">
        <f t="shared" si="30"/>
        <v>4</v>
      </c>
      <c r="O97" s="9" t="str">
        <f t="shared" si="31"/>
        <v/>
      </c>
      <c r="P97" s="9" t="str">
        <f t="shared" si="32"/>
        <v/>
      </c>
      <c r="Q97" s="9" t="str">
        <f t="shared" si="33"/>
        <v/>
      </c>
    </row>
    <row r="98" spans="1:18">
      <c r="A98" s="17" t="s">
        <v>60</v>
      </c>
      <c r="B98" s="5" t="s">
        <v>145</v>
      </c>
      <c r="C98" s="4"/>
      <c r="D98" s="17">
        <v>809</v>
      </c>
      <c r="E98" s="18" t="s">
        <v>181</v>
      </c>
      <c r="F98" s="19"/>
      <c r="G98" s="19">
        <v>7</v>
      </c>
      <c r="H98" s="19"/>
      <c r="I98" s="17"/>
      <c r="J98" s="17"/>
      <c r="K98" s="17"/>
      <c r="L98" s="17">
        <f>COUNT(F98:K98)</f>
        <v>1</v>
      </c>
      <c r="M98" s="20">
        <f>SUM(N98:Q98)</f>
        <v>7</v>
      </c>
      <c r="N98" s="9">
        <f t="shared" si="30"/>
        <v>7</v>
      </c>
      <c r="O98" s="9" t="str">
        <f t="shared" si="31"/>
        <v/>
      </c>
      <c r="P98" s="9" t="str">
        <f t="shared" si="32"/>
        <v/>
      </c>
      <c r="Q98" s="9" t="str">
        <f t="shared" si="33"/>
        <v/>
      </c>
      <c r="R98" s="9"/>
    </row>
    <row r="99" spans="1:18">
      <c r="A99" s="17" t="s">
        <v>61</v>
      </c>
      <c r="B99" s="5" t="s">
        <v>149</v>
      </c>
      <c r="C99" s="4"/>
      <c r="D99" s="17">
        <v>0</v>
      </c>
      <c r="E99" s="18" t="s">
        <v>181</v>
      </c>
      <c r="F99" s="19"/>
      <c r="G99" s="19">
        <v>14</v>
      </c>
      <c r="H99" s="19"/>
      <c r="I99" s="17"/>
      <c r="J99" s="17"/>
      <c r="K99" s="17"/>
      <c r="L99" s="17">
        <f>COUNT(F99:K99)</f>
        <v>1</v>
      </c>
      <c r="M99" s="20">
        <f>SUM(N99:Q99)</f>
        <v>14</v>
      </c>
      <c r="N99" s="9">
        <f t="shared" ref="N99" si="34">SMALL(F99:K99,1)</f>
        <v>14</v>
      </c>
      <c r="O99" s="9" t="str">
        <f t="shared" ref="O99" si="35">IF(L99&lt;2,"",SMALL(F99:K99,2))</f>
        <v/>
      </c>
      <c r="P99" s="9" t="str">
        <f t="shared" ref="P99" si="36">IF(L99&lt;3,"",SMALL(F99:K99,3))</f>
        <v/>
      </c>
      <c r="Q99" s="9" t="str">
        <f t="shared" ref="Q99" si="37">IF(L99&lt;4,"",SMALL(F99:K99,4))</f>
        <v/>
      </c>
      <c r="R99" s="9"/>
    </row>
    <row r="100" spans="1:18">
      <c r="A100" s="17" t="s">
        <v>62</v>
      </c>
      <c r="B100" s="5" t="s">
        <v>187</v>
      </c>
      <c r="C100" s="4"/>
      <c r="D100" s="17">
        <v>0</v>
      </c>
      <c r="E100" s="18" t="s">
        <v>18</v>
      </c>
      <c r="F100" s="19"/>
      <c r="G100" s="19"/>
      <c r="H100" s="19"/>
      <c r="I100" s="17"/>
      <c r="J100" s="17">
        <v>15</v>
      </c>
      <c r="K100" s="17"/>
      <c r="L100" s="17">
        <f>COUNT(F100:K100)</f>
        <v>1</v>
      </c>
      <c r="M100" s="20">
        <f>SUM(N100:Q100)</f>
        <v>15</v>
      </c>
      <c r="N100" s="9">
        <f t="shared" ref="N100" si="38">SMALL(F100:K100,1)</f>
        <v>15</v>
      </c>
      <c r="O100" s="9" t="str">
        <f t="shared" ref="O100" si="39">IF(L100&lt;2,"",SMALL(F100:K100,2))</f>
        <v/>
      </c>
      <c r="P100" s="9" t="str">
        <f t="shared" ref="P100" si="40">IF(L100&lt;3,"",SMALL(F100:K100,3))</f>
        <v/>
      </c>
      <c r="Q100" s="9" t="str">
        <f t="shared" ref="Q100" si="41">IF(L100&lt;4,"",SMALL(F100:K100,4))</f>
        <v/>
      </c>
      <c r="R100" s="9"/>
    </row>
    <row r="101" spans="1:18">
      <c r="A101" s="17" t="s">
        <v>63</v>
      </c>
      <c r="B101" s="5" t="s">
        <v>197</v>
      </c>
      <c r="C101" s="4"/>
      <c r="D101" s="17">
        <v>0</v>
      </c>
      <c r="E101" s="18" t="s">
        <v>195</v>
      </c>
      <c r="F101" s="19"/>
      <c r="G101" s="19"/>
      <c r="H101" s="19"/>
      <c r="I101" s="17"/>
      <c r="J101" s="17"/>
      <c r="K101" s="17">
        <v>18</v>
      </c>
      <c r="L101" s="17">
        <f>COUNT(F101:K101)</f>
        <v>1</v>
      </c>
      <c r="M101" s="20">
        <f>SUM(N101:Q101)</f>
        <v>18</v>
      </c>
      <c r="N101" s="9">
        <f t="shared" ref="N101" si="42">SMALL(F101:K101,1)</f>
        <v>18</v>
      </c>
      <c r="O101" s="9" t="str">
        <f t="shared" ref="O101" si="43">IF(L101&lt;2,"",SMALL(F101:K101,2))</f>
        <v/>
      </c>
      <c r="P101" s="9" t="str">
        <f t="shared" ref="P101" si="44">IF(L101&lt;3,"",SMALL(F101:K101,3))</f>
        <v/>
      </c>
      <c r="Q101" s="9" t="str">
        <f t="shared" ref="Q101" si="45">IF(L101&lt;4,"",SMALL(F101:K101,4))</f>
        <v/>
      </c>
      <c r="R101" s="9"/>
    </row>
    <row r="102" spans="1:18">
      <c r="A102" s="17" t="s">
        <v>64</v>
      </c>
      <c r="B102" s="5" t="s">
        <v>198</v>
      </c>
      <c r="C102" s="4"/>
      <c r="D102" s="17">
        <v>0</v>
      </c>
      <c r="E102" s="18" t="s">
        <v>18</v>
      </c>
      <c r="F102" s="19"/>
      <c r="G102" s="19"/>
      <c r="H102" s="19"/>
      <c r="I102" s="17"/>
      <c r="J102" s="17"/>
      <c r="K102" s="17">
        <v>20</v>
      </c>
      <c r="L102" s="17">
        <f>COUNT(F102:K102)</f>
        <v>1</v>
      </c>
      <c r="M102" s="20">
        <f>SUM(N102:Q102)</f>
        <v>20</v>
      </c>
      <c r="N102" s="9">
        <f t="shared" ref="N102" si="46">SMALL(F102:K102,1)</f>
        <v>20</v>
      </c>
      <c r="O102" s="9" t="str">
        <f t="shared" ref="O102" si="47">IF(L102&lt;2,"",SMALL(F102:K102,2))</f>
        <v/>
      </c>
      <c r="P102" s="9" t="str">
        <f t="shared" ref="P102" si="48">IF(L102&lt;3,"",SMALL(F102:K102,3))</f>
        <v/>
      </c>
      <c r="Q102" s="9" t="str">
        <f t="shared" ref="Q102" si="49">IF(L102&lt;4,"",SMALL(F102:K102,4))</f>
        <v/>
      </c>
      <c r="R102" s="9"/>
    </row>
    <row r="103" spans="1:18" s="9" customFormat="1">
      <c r="A103" s="17" t="s">
        <v>199</v>
      </c>
      <c r="B103" s="5" t="s">
        <v>180</v>
      </c>
      <c r="C103" s="4"/>
      <c r="D103" s="17">
        <v>0</v>
      </c>
      <c r="E103" s="18" t="s">
        <v>18</v>
      </c>
      <c r="F103" s="19"/>
      <c r="G103" s="19"/>
      <c r="H103" s="19"/>
      <c r="I103" s="17">
        <v>20</v>
      </c>
      <c r="J103" s="17"/>
      <c r="K103" s="17"/>
      <c r="L103" s="17">
        <f>COUNT(F103:K103)</f>
        <v>1</v>
      </c>
      <c r="M103" s="20">
        <f>SUM(N103:Q103)</f>
        <v>20</v>
      </c>
      <c r="N103" s="9">
        <f t="shared" si="30"/>
        <v>20</v>
      </c>
      <c r="O103" s="9" t="str">
        <f t="shared" si="31"/>
        <v/>
      </c>
      <c r="P103" s="9" t="str">
        <f t="shared" si="32"/>
        <v/>
      </c>
      <c r="Q103" s="9" t="str">
        <f t="shared" si="33"/>
        <v/>
      </c>
    </row>
    <row r="104" spans="1:18" s="9" customFormat="1" ht="15.75" thickBot="1">
      <c r="A104" s="26" t="s">
        <v>65</v>
      </c>
      <c r="B104" s="27"/>
      <c r="C104" s="28"/>
      <c r="D104" s="29"/>
      <c r="E104" s="30"/>
      <c r="F104" s="31">
        <f t="shared" ref="F104:K104" si="50">COUNT(F71:F103)</f>
        <v>13</v>
      </c>
      <c r="G104" s="31">
        <f t="shared" si="50"/>
        <v>18</v>
      </c>
      <c r="H104" s="31">
        <f t="shared" si="50"/>
        <v>12</v>
      </c>
      <c r="I104" s="31">
        <f t="shared" si="50"/>
        <v>20</v>
      </c>
      <c r="J104" s="31">
        <f t="shared" si="50"/>
        <v>16</v>
      </c>
      <c r="K104" s="31">
        <f t="shared" si="50"/>
        <v>20</v>
      </c>
      <c r="L104" s="29"/>
      <c r="M104" s="32"/>
      <c r="N104" s="9" t="e">
        <f>SMALL(#REF!,1)</f>
        <v>#REF!</v>
      </c>
      <c r="O104" s="9" t="e">
        <f>IF(#REF!&lt;2,"",SMALL(#REF!,2))</f>
        <v>#REF!</v>
      </c>
      <c r="P104" s="9" t="e">
        <f>IF(#REF!&lt;3,"",SMALL(#REF!,3))</f>
        <v>#REF!</v>
      </c>
      <c r="Q104" s="9" t="e">
        <f>IF(#REF!&lt;4,"",SMALL(#REF!,4))</f>
        <v>#REF!</v>
      </c>
    </row>
    <row r="105" spans="1:18" ht="60" customHeight="1" thickTop="1">
      <c r="A105" s="41" t="s">
        <v>41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t="e">
        <f>SMALL(#REF!,1)</f>
        <v>#REF!</v>
      </c>
      <c r="O105" t="e">
        <f>IF(#REF!&lt;2,"",SMALL(#REF!,2))</f>
        <v>#REF!</v>
      </c>
      <c r="P105" t="e">
        <f>IF(#REF!&lt;3,"",SMALL(#REF!,3))</f>
        <v>#REF!</v>
      </c>
      <c r="Q105" t="e">
        <f>IF(#REF!&lt;4,"",SMALL(#REF!,4))</f>
        <v>#REF!</v>
      </c>
    </row>
    <row r="106" spans="1:18" s="25" customFormat="1" ht="3.75" customHeight="1">
      <c r="A106" s="3"/>
      <c r="B106" s="1"/>
      <c r="C106" s="3"/>
      <c r="D106" s="1"/>
      <c r="E106" s="2"/>
      <c r="F106" s="2"/>
      <c r="G106" s="2"/>
      <c r="H106"/>
      <c r="I106"/>
      <c r="J106"/>
      <c r="K106"/>
      <c r="L106"/>
      <c r="M106"/>
      <c r="N106" s="25" t="e">
        <f>SMALL(#REF!,1)</f>
        <v>#REF!</v>
      </c>
      <c r="O106" s="25" t="e">
        <f>IF(#REF!&lt;2,"",SMALL(#REF!,2))</f>
        <v>#REF!</v>
      </c>
      <c r="P106" s="25" t="e">
        <f>IF(#REF!&lt;3,"",SMALL(#REF!,3))</f>
        <v>#REF!</v>
      </c>
      <c r="Q106" s="25" t="e">
        <f>IF(#REF!&lt;4,"",SMALL(#REF!,4))</f>
        <v>#REF!</v>
      </c>
    </row>
    <row r="107" spans="1:18" s="9" customFormat="1" ht="16.5" thickBot="1">
      <c r="A107" s="21" t="s">
        <v>2</v>
      </c>
      <c r="B107" s="22" t="s">
        <v>3</v>
      </c>
      <c r="C107" s="22" t="s">
        <v>39</v>
      </c>
      <c r="D107" s="21" t="s">
        <v>78</v>
      </c>
      <c r="E107" s="21" t="s">
        <v>4</v>
      </c>
      <c r="F107" s="23" t="s">
        <v>52</v>
      </c>
      <c r="G107" s="23" t="s">
        <v>51</v>
      </c>
      <c r="H107" s="23" t="s">
        <v>56</v>
      </c>
      <c r="I107" s="23" t="s">
        <v>73</v>
      </c>
      <c r="J107" s="23" t="s">
        <v>67</v>
      </c>
      <c r="K107" s="23" t="s">
        <v>74</v>
      </c>
      <c r="L107" s="23" t="s">
        <v>31</v>
      </c>
      <c r="M107" s="24" t="s">
        <v>32</v>
      </c>
      <c r="N107" s="9" t="e">
        <f>SMALL(#REF!,1)</f>
        <v>#REF!</v>
      </c>
      <c r="O107" s="9" t="e">
        <f>IF(#REF!&lt;2,"",SMALL(#REF!,2))</f>
        <v>#REF!</v>
      </c>
      <c r="P107" s="9" t="e">
        <f>IF(#REF!&lt;3,"",SMALL(#REF!,3))</f>
        <v>#REF!</v>
      </c>
      <c r="Q107" s="9" t="e">
        <f>IF(#REF!&lt;4,"",SMALL(#REF!,4))</f>
        <v>#REF!</v>
      </c>
    </row>
    <row r="108" spans="1:18">
      <c r="A108" s="17" t="s">
        <v>0</v>
      </c>
      <c r="B108" s="5" t="s">
        <v>126</v>
      </c>
      <c r="C108" s="4"/>
      <c r="D108" s="17">
        <v>1443</v>
      </c>
      <c r="E108" s="18" t="s">
        <v>115</v>
      </c>
      <c r="F108" s="19">
        <v>1</v>
      </c>
      <c r="G108" s="19"/>
      <c r="H108" s="19"/>
      <c r="I108" s="17">
        <v>1</v>
      </c>
      <c r="J108" s="17">
        <v>1</v>
      </c>
      <c r="K108" s="17">
        <v>1</v>
      </c>
      <c r="L108" s="17">
        <f>COUNT(F108:K108)</f>
        <v>4</v>
      </c>
      <c r="M108" s="20">
        <f>SUM(N108:Q108)</f>
        <v>4</v>
      </c>
      <c r="N108" s="9">
        <f t="shared" ref="N108" si="51">SMALL(F108:K108,1)</f>
        <v>1</v>
      </c>
      <c r="O108" s="9">
        <f t="shared" ref="O108" si="52">IF(L108&lt;2,"",SMALL(F108:K108,2))</f>
        <v>1</v>
      </c>
      <c r="P108" s="9">
        <f t="shared" ref="P108" si="53">IF(L108&lt;3,"",SMALL(F108:K108,3))</f>
        <v>1</v>
      </c>
      <c r="Q108" s="9">
        <f t="shared" ref="Q108" si="54">IF(L108&lt;4,"",SMALL(F108:K108,4))</f>
        <v>1</v>
      </c>
      <c r="R108" s="9"/>
    </row>
    <row r="109" spans="1:18">
      <c r="A109" s="17" t="s">
        <v>5</v>
      </c>
      <c r="B109" s="5" t="s">
        <v>127</v>
      </c>
      <c r="C109" s="4"/>
      <c r="D109" s="17">
        <v>1279</v>
      </c>
      <c r="E109" s="18" t="s">
        <v>18</v>
      </c>
      <c r="F109" s="19">
        <v>2</v>
      </c>
      <c r="G109" s="19">
        <v>1</v>
      </c>
      <c r="H109" s="19">
        <v>1</v>
      </c>
      <c r="I109" s="17">
        <v>2</v>
      </c>
      <c r="J109" s="17">
        <v>2</v>
      </c>
      <c r="K109" s="17">
        <v>2</v>
      </c>
      <c r="L109" s="17">
        <f>COUNT(F109:K109)</f>
        <v>6</v>
      </c>
      <c r="M109" s="20">
        <f>SUM(N109:Q109)</f>
        <v>6</v>
      </c>
      <c r="N109" s="9">
        <f>SMALL(F109:K109,1)</f>
        <v>1</v>
      </c>
      <c r="O109" s="9">
        <f>IF(L109&lt;2,"",SMALL(F109:K109,2))</f>
        <v>1</v>
      </c>
      <c r="P109" s="9">
        <f>IF(L109&lt;3,"",SMALL(F109:K109,3))</f>
        <v>2</v>
      </c>
      <c r="Q109" s="9">
        <f>IF(L109&lt;4,"",SMALL(F109:K109,4))</f>
        <v>2</v>
      </c>
      <c r="R109" s="9"/>
    </row>
    <row r="110" spans="1:18">
      <c r="A110" s="17" t="s">
        <v>6</v>
      </c>
      <c r="B110" s="5" t="s">
        <v>128</v>
      </c>
      <c r="C110" s="4"/>
      <c r="D110" s="17">
        <v>984</v>
      </c>
      <c r="E110" s="18" t="s">
        <v>18</v>
      </c>
      <c r="F110" s="19">
        <v>3</v>
      </c>
      <c r="G110" s="19">
        <v>2</v>
      </c>
      <c r="H110" s="19">
        <v>2</v>
      </c>
      <c r="I110" s="17">
        <v>2</v>
      </c>
      <c r="J110" s="17">
        <v>6</v>
      </c>
      <c r="K110" s="17"/>
      <c r="L110" s="17">
        <f>COUNT(F110:K110)</f>
        <v>5</v>
      </c>
      <c r="M110" s="20">
        <f>SUM(N110:Q110)</f>
        <v>9</v>
      </c>
      <c r="N110" s="9">
        <f t="shared" ref="N110:N136" si="55">SMALL(F110:K110,1)</f>
        <v>2</v>
      </c>
      <c r="O110" s="9">
        <f t="shared" ref="O110:O136" si="56">IF(L110&lt;2,"",SMALL(F110:K110,2))</f>
        <v>2</v>
      </c>
      <c r="P110" s="9">
        <f t="shared" ref="P110:P136" si="57">IF(L110&lt;3,"",SMALL(F110:K110,3))</f>
        <v>2</v>
      </c>
      <c r="Q110" s="9">
        <f t="shared" ref="Q110:Q136" si="58">IF(L110&lt;4,"",SMALL(F110:K110,4))</f>
        <v>3</v>
      </c>
      <c r="R110" s="9"/>
    </row>
    <row r="111" spans="1:18">
      <c r="A111" s="17" t="s">
        <v>20</v>
      </c>
      <c r="B111" s="5" t="s">
        <v>131</v>
      </c>
      <c r="C111" s="4"/>
      <c r="D111" s="17">
        <v>979</v>
      </c>
      <c r="E111" s="18" t="s">
        <v>132</v>
      </c>
      <c r="F111" s="19"/>
      <c r="G111" s="19">
        <v>3</v>
      </c>
      <c r="H111" s="19">
        <v>4</v>
      </c>
      <c r="I111" s="17">
        <v>2</v>
      </c>
      <c r="J111" s="17"/>
      <c r="K111" s="17">
        <v>4</v>
      </c>
      <c r="L111" s="17">
        <f>COUNT(F111:K111)</f>
        <v>4</v>
      </c>
      <c r="M111" s="20">
        <f>SUM(N111:Q111)</f>
        <v>13</v>
      </c>
      <c r="N111" s="9">
        <f t="shared" si="55"/>
        <v>2</v>
      </c>
      <c r="O111" s="9">
        <f t="shared" si="56"/>
        <v>3</v>
      </c>
      <c r="P111" s="9">
        <f t="shared" si="57"/>
        <v>4</v>
      </c>
      <c r="Q111" s="9">
        <f t="shared" si="58"/>
        <v>4</v>
      </c>
      <c r="R111" s="9"/>
    </row>
    <row r="112" spans="1:18">
      <c r="A112" s="17" t="s">
        <v>7</v>
      </c>
      <c r="B112" s="5" t="s">
        <v>129</v>
      </c>
      <c r="C112" s="4"/>
      <c r="D112" s="17">
        <v>800</v>
      </c>
      <c r="E112" s="18" t="s">
        <v>18</v>
      </c>
      <c r="F112" s="19">
        <v>4</v>
      </c>
      <c r="G112" s="19">
        <v>6</v>
      </c>
      <c r="H112" s="19"/>
      <c r="I112" s="17"/>
      <c r="J112" s="17">
        <v>3</v>
      </c>
      <c r="K112" s="17"/>
      <c r="L112" s="17">
        <f>COUNT(F112:K112)</f>
        <v>3</v>
      </c>
      <c r="M112" s="20">
        <f>SUM(N112:Q112)</f>
        <v>13</v>
      </c>
      <c r="N112" s="9">
        <f t="shared" si="55"/>
        <v>3</v>
      </c>
      <c r="O112" s="9">
        <f t="shared" si="56"/>
        <v>4</v>
      </c>
      <c r="P112" s="9">
        <f t="shared" si="57"/>
        <v>6</v>
      </c>
      <c r="Q112" s="9" t="str">
        <f t="shared" si="58"/>
        <v/>
      </c>
      <c r="R112" s="9"/>
    </row>
    <row r="113" spans="1:18">
      <c r="A113" s="17" t="s">
        <v>8</v>
      </c>
      <c r="B113" s="5" t="s">
        <v>174</v>
      </c>
      <c r="C113" s="4"/>
      <c r="D113" s="17">
        <v>0</v>
      </c>
      <c r="E113" s="18" t="s">
        <v>18</v>
      </c>
      <c r="F113" s="19"/>
      <c r="G113" s="19"/>
      <c r="H113" s="19"/>
      <c r="I113" s="17">
        <v>5</v>
      </c>
      <c r="J113" s="17">
        <v>8</v>
      </c>
      <c r="K113" s="17">
        <v>8</v>
      </c>
      <c r="L113" s="17">
        <f>COUNT(F113:K113)</f>
        <v>3</v>
      </c>
      <c r="M113" s="20">
        <f>SUM(N113:Q113)</f>
        <v>21</v>
      </c>
      <c r="N113" s="9">
        <f t="shared" si="55"/>
        <v>5</v>
      </c>
      <c r="O113" s="9">
        <f t="shared" si="56"/>
        <v>8</v>
      </c>
      <c r="P113" s="9">
        <f t="shared" si="57"/>
        <v>8</v>
      </c>
      <c r="Q113" s="9" t="str">
        <f t="shared" si="58"/>
        <v/>
      </c>
      <c r="R113" s="9"/>
    </row>
    <row r="114" spans="1:18">
      <c r="A114" s="17" t="s">
        <v>9</v>
      </c>
      <c r="B114" s="5" t="s">
        <v>161</v>
      </c>
      <c r="C114" s="4"/>
      <c r="D114" s="17">
        <v>0</v>
      </c>
      <c r="E114" s="18" t="s">
        <v>132</v>
      </c>
      <c r="F114" s="19"/>
      <c r="G114" s="19"/>
      <c r="H114" s="19">
        <v>3</v>
      </c>
      <c r="I114" s="17"/>
      <c r="J114" s="17"/>
      <c r="K114" s="17">
        <v>5</v>
      </c>
      <c r="L114" s="17">
        <f>COUNT(F114:K114)</f>
        <v>2</v>
      </c>
      <c r="M114" s="20">
        <f>SUM(N114:Q114)</f>
        <v>8</v>
      </c>
      <c r="N114" s="9">
        <f t="shared" si="55"/>
        <v>3</v>
      </c>
      <c r="O114" s="9">
        <f t="shared" si="56"/>
        <v>5</v>
      </c>
      <c r="P114" s="9" t="str">
        <f t="shared" si="57"/>
        <v/>
      </c>
      <c r="Q114" s="9" t="str">
        <f t="shared" si="58"/>
        <v/>
      </c>
      <c r="R114" s="9"/>
    </row>
    <row r="115" spans="1:18">
      <c r="A115" s="17" t="s">
        <v>10</v>
      </c>
      <c r="B115" s="5" t="s">
        <v>130</v>
      </c>
      <c r="C115" s="4"/>
      <c r="D115" s="17">
        <v>0</v>
      </c>
      <c r="E115" s="18" t="s">
        <v>89</v>
      </c>
      <c r="F115" s="19">
        <v>5</v>
      </c>
      <c r="G115" s="19"/>
      <c r="H115" s="19"/>
      <c r="I115" s="17"/>
      <c r="J115" s="17">
        <v>7</v>
      </c>
      <c r="K115" s="17"/>
      <c r="L115" s="17">
        <f>COUNT(F115:K115)</f>
        <v>2</v>
      </c>
      <c r="M115" s="20">
        <f>SUM(N115:Q115)</f>
        <v>12</v>
      </c>
      <c r="N115" s="9">
        <f t="shared" si="55"/>
        <v>5</v>
      </c>
      <c r="O115" s="9">
        <f t="shared" si="56"/>
        <v>7</v>
      </c>
      <c r="P115" s="9" t="str">
        <f t="shared" si="57"/>
        <v/>
      </c>
      <c r="Q115" s="9" t="str">
        <f t="shared" si="58"/>
        <v/>
      </c>
      <c r="R115" s="9"/>
    </row>
    <row r="116" spans="1:18">
      <c r="A116" s="17" t="s">
        <v>11</v>
      </c>
      <c r="B116" s="5" t="s">
        <v>168</v>
      </c>
      <c r="C116" s="4"/>
      <c r="D116" s="17">
        <v>0</v>
      </c>
      <c r="E116" s="18" t="s">
        <v>69</v>
      </c>
      <c r="F116" s="19"/>
      <c r="G116" s="19"/>
      <c r="H116" s="19">
        <v>11</v>
      </c>
      <c r="I116" s="17"/>
      <c r="J116" s="17"/>
      <c r="K116" s="17">
        <v>9</v>
      </c>
      <c r="L116" s="17">
        <f>COUNT(F116:K116)</f>
        <v>2</v>
      </c>
      <c r="M116" s="20">
        <f>SUM(N116:Q116)</f>
        <v>20</v>
      </c>
      <c r="N116" s="9">
        <f t="shared" si="55"/>
        <v>9</v>
      </c>
      <c r="O116" s="9">
        <f t="shared" si="56"/>
        <v>11</v>
      </c>
      <c r="P116" s="9" t="str">
        <f t="shared" si="57"/>
        <v/>
      </c>
      <c r="Q116" s="9" t="str">
        <f t="shared" si="58"/>
        <v/>
      </c>
      <c r="R116" s="9"/>
    </row>
    <row r="117" spans="1:18">
      <c r="A117" s="17" t="s">
        <v>12</v>
      </c>
      <c r="B117" s="5" t="s">
        <v>169</v>
      </c>
      <c r="C117" s="4"/>
      <c r="D117" s="17">
        <v>0</v>
      </c>
      <c r="E117" s="18" t="s">
        <v>69</v>
      </c>
      <c r="F117" s="19"/>
      <c r="G117" s="19"/>
      <c r="H117" s="19">
        <v>12</v>
      </c>
      <c r="I117" s="17"/>
      <c r="J117" s="17"/>
      <c r="K117" s="17">
        <v>10</v>
      </c>
      <c r="L117" s="17">
        <f>COUNT(F117:K117)</f>
        <v>2</v>
      </c>
      <c r="M117" s="20">
        <f>SUM(N117:Q117)</f>
        <v>22</v>
      </c>
      <c r="N117" s="9">
        <f t="shared" si="55"/>
        <v>10</v>
      </c>
      <c r="O117" s="9">
        <f t="shared" si="56"/>
        <v>12</v>
      </c>
      <c r="P117" s="9" t="str">
        <f t="shared" si="57"/>
        <v/>
      </c>
      <c r="Q117" s="9" t="str">
        <f t="shared" si="58"/>
        <v/>
      </c>
      <c r="R117" s="9"/>
    </row>
    <row r="118" spans="1:18">
      <c r="A118" s="17" t="s">
        <v>13</v>
      </c>
      <c r="B118" s="5" t="s">
        <v>200</v>
      </c>
      <c r="C118" s="4"/>
      <c r="D118" s="17">
        <v>1101</v>
      </c>
      <c r="E118" s="18" t="s">
        <v>190</v>
      </c>
      <c r="F118" s="19"/>
      <c r="G118" s="19"/>
      <c r="H118" s="19"/>
      <c r="I118" s="17"/>
      <c r="J118" s="17"/>
      <c r="K118" s="17">
        <v>3</v>
      </c>
      <c r="L118" s="17">
        <f>COUNT(F118:K118)</f>
        <v>1</v>
      </c>
      <c r="M118" s="20">
        <f>SUM(N118:Q118)</f>
        <v>3</v>
      </c>
      <c r="N118" s="9">
        <f t="shared" si="55"/>
        <v>3</v>
      </c>
      <c r="O118" s="9" t="str">
        <f t="shared" si="56"/>
        <v/>
      </c>
      <c r="P118" s="9" t="str">
        <f t="shared" si="57"/>
        <v/>
      </c>
      <c r="Q118" s="9" t="str">
        <f t="shared" si="58"/>
        <v/>
      </c>
      <c r="R118" s="9"/>
    </row>
    <row r="119" spans="1:18">
      <c r="A119" s="17" t="s">
        <v>46</v>
      </c>
      <c r="B119" s="5" t="s">
        <v>133</v>
      </c>
      <c r="C119" s="4"/>
      <c r="D119" s="17">
        <v>856</v>
      </c>
      <c r="E119" s="18" t="s">
        <v>181</v>
      </c>
      <c r="F119" s="19"/>
      <c r="G119" s="19">
        <v>4</v>
      </c>
      <c r="H119" s="19"/>
      <c r="I119" s="17"/>
      <c r="J119" s="17"/>
      <c r="K119" s="17"/>
      <c r="L119" s="17">
        <f>COUNT(F119:K119)</f>
        <v>1</v>
      </c>
      <c r="M119" s="20">
        <f>SUM(N119:Q119)</f>
        <v>4</v>
      </c>
      <c r="N119" s="9">
        <f t="shared" si="55"/>
        <v>4</v>
      </c>
      <c r="O119" s="9" t="str">
        <f t="shared" si="56"/>
        <v/>
      </c>
      <c r="P119" s="9" t="str">
        <f t="shared" si="57"/>
        <v/>
      </c>
      <c r="Q119" s="9" t="str">
        <f t="shared" si="58"/>
        <v/>
      </c>
      <c r="R119" s="9"/>
    </row>
    <row r="120" spans="1:18">
      <c r="A120" s="17" t="s">
        <v>14</v>
      </c>
      <c r="B120" s="5" t="s">
        <v>188</v>
      </c>
      <c r="C120" s="4"/>
      <c r="D120" s="17">
        <v>800</v>
      </c>
      <c r="E120" s="18" t="s">
        <v>185</v>
      </c>
      <c r="F120" s="19"/>
      <c r="G120" s="19"/>
      <c r="H120" s="19"/>
      <c r="I120" s="17"/>
      <c r="J120" s="17">
        <v>4</v>
      </c>
      <c r="K120" s="17"/>
      <c r="L120" s="17">
        <f>COUNT(F120:K120)</f>
        <v>1</v>
      </c>
      <c r="M120" s="20">
        <f>SUM(N120:Q120)</f>
        <v>4</v>
      </c>
      <c r="N120" s="9">
        <f t="shared" si="55"/>
        <v>4</v>
      </c>
      <c r="O120" s="9" t="str">
        <f t="shared" si="56"/>
        <v/>
      </c>
      <c r="P120" s="9" t="str">
        <f t="shared" si="57"/>
        <v/>
      </c>
      <c r="Q120" s="9" t="str">
        <f t="shared" si="58"/>
        <v/>
      </c>
      <c r="R120" s="9"/>
    </row>
    <row r="121" spans="1:18">
      <c r="A121" s="17" t="s">
        <v>47</v>
      </c>
      <c r="B121" s="5" t="s">
        <v>134</v>
      </c>
      <c r="C121" s="4"/>
      <c r="D121" s="17">
        <v>838</v>
      </c>
      <c r="E121" s="18" t="s">
        <v>181</v>
      </c>
      <c r="F121" s="19"/>
      <c r="G121" s="19">
        <v>5</v>
      </c>
      <c r="H121" s="19"/>
      <c r="I121" s="17"/>
      <c r="J121" s="17"/>
      <c r="K121" s="17"/>
      <c r="L121" s="17">
        <f>COUNT(F121:K121)</f>
        <v>1</v>
      </c>
      <c r="M121" s="20">
        <f>SUM(N121:Q121)</f>
        <v>5</v>
      </c>
      <c r="N121" s="9">
        <f t="shared" si="55"/>
        <v>5</v>
      </c>
      <c r="O121" s="9" t="str">
        <f t="shared" si="56"/>
        <v/>
      </c>
      <c r="P121" s="9" t="str">
        <f t="shared" si="57"/>
        <v/>
      </c>
      <c r="Q121" s="9" t="str">
        <f t="shared" si="58"/>
        <v/>
      </c>
      <c r="R121" s="9"/>
    </row>
    <row r="122" spans="1:18">
      <c r="A122" s="17" t="s">
        <v>48</v>
      </c>
      <c r="B122" s="5" t="s">
        <v>162</v>
      </c>
      <c r="C122" s="4"/>
      <c r="D122" s="17">
        <v>0</v>
      </c>
      <c r="E122" s="18" t="s">
        <v>28</v>
      </c>
      <c r="F122" s="19"/>
      <c r="G122" s="19"/>
      <c r="H122" s="19">
        <v>5</v>
      </c>
      <c r="I122" s="17"/>
      <c r="J122" s="17"/>
      <c r="K122" s="17"/>
      <c r="L122" s="17">
        <f>COUNT(F122:K122)</f>
        <v>1</v>
      </c>
      <c r="M122" s="20">
        <f>SUM(N122:Q122)</f>
        <v>5</v>
      </c>
      <c r="N122" s="9">
        <f t="shared" si="55"/>
        <v>5</v>
      </c>
      <c r="O122" s="9" t="str">
        <f t="shared" si="56"/>
        <v/>
      </c>
      <c r="P122" s="9" t="str">
        <f t="shared" si="57"/>
        <v/>
      </c>
      <c r="Q122" s="9" t="str">
        <f t="shared" si="58"/>
        <v/>
      </c>
      <c r="R122" s="9"/>
    </row>
    <row r="123" spans="1:18">
      <c r="A123" s="17" t="s">
        <v>15</v>
      </c>
      <c r="B123" s="5" t="s">
        <v>189</v>
      </c>
      <c r="C123" s="4"/>
      <c r="D123" s="17">
        <v>1070</v>
      </c>
      <c r="E123" s="18" t="s">
        <v>190</v>
      </c>
      <c r="F123" s="19"/>
      <c r="G123" s="19"/>
      <c r="H123" s="19"/>
      <c r="I123" s="17"/>
      <c r="J123" s="17">
        <v>5</v>
      </c>
      <c r="K123" s="17"/>
      <c r="L123" s="17">
        <f>COUNT(F123:K123)</f>
        <v>1</v>
      </c>
      <c r="M123" s="20">
        <f>SUM(N123:Q123)</f>
        <v>5</v>
      </c>
      <c r="N123" s="9">
        <f t="shared" si="55"/>
        <v>5</v>
      </c>
      <c r="O123" s="9" t="str">
        <f t="shared" si="56"/>
        <v/>
      </c>
      <c r="P123" s="9" t="str">
        <f t="shared" si="57"/>
        <v/>
      </c>
      <c r="Q123" s="9" t="str">
        <f t="shared" si="58"/>
        <v/>
      </c>
      <c r="R123" s="9"/>
    </row>
    <row r="124" spans="1:18">
      <c r="A124" s="17" t="s">
        <v>38</v>
      </c>
      <c r="B124" s="5" t="s">
        <v>163</v>
      </c>
      <c r="C124" s="4"/>
      <c r="D124" s="17">
        <v>0</v>
      </c>
      <c r="E124" s="18" t="s">
        <v>28</v>
      </c>
      <c r="F124" s="19"/>
      <c r="G124" s="19"/>
      <c r="H124" s="19">
        <v>6</v>
      </c>
      <c r="I124" s="17"/>
      <c r="J124" s="17"/>
      <c r="K124" s="17"/>
      <c r="L124" s="17">
        <f>COUNT(F124:K124)</f>
        <v>1</v>
      </c>
      <c r="M124" s="20">
        <f>SUM(N124:Q124)</f>
        <v>6</v>
      </c>
      <c r="N124" s="9">
        <f t="shared" si="55"/>
        <v>6</v>
      </c>
      <c r="O124" s="9" t="str">
        <f t="shared" si="56"/>
        <v/>
      </c>
      <c r="P124" s="9" t="str">
        <f t="shared" si="57"/>
        <v/>
      </c>
      <c r="Q124" s="9" t="str">
        <f t="shared" si="58"/>
        <v/>
      </c>
      <c r="R124" s="9"/>
    </row>
    <row r="125" spans="1:18">
      <c r="A125" s="17" t="s">
        <v>16</v>
      </c>
      <c r="B125" s="5" t="s">
        <v>201</v>
      </c>
      <c r="C125" s="4"/>
      <c r="D125" s="17">
        <v>0</v>
      </c>
      <c r="E125" s="18" t="s">
        <v>195</v>
      </c>
      <c r="F125" s="19"/>
      <c r="G125" s="19"/>
      <c r="H125" s="19"/>
      <c r="I125" s="17"/>
      <c r="J125" s="17"/>
      <c r="K125" s="17">
        <v>6</v>
      </c>
      <c r="L125" s="17">
        <f>COUNT(F125:K125)</f>
        <v>1</v>
      </c>
      <c r="M125" s="20">
        <f>SUM(N125:Q125)</f>
        <v>6</v>
      </c>
      <c r="N125" s="9">
        <f t="shared" si="55"/>
        <v>6</v>
      </c>
      <c r="O125" s="9" t="str">
        <f t="shared" si="56"/>
        <v/>
      </c>
      <c r="P125" s="9" t="str">
        <f t="shared" si="57"/>
        <v/>
      </c>
      <c r="Q125" s="9" t="str">
        <f t="shared" si="58"/>
        <v/>
      </c>
      <c r="R125" s="9"/>
    </row>
    <row r="126" spans="1:18">
      <c r="A126" s="17" t="s">
        <v>49</v>
      </c>
      <c r="B126" s="5" t="s">
        <v>164</v>
      </c>
      <c r="C126" s="4"/>
      <c r="D126" s="17">
        <v>0</v>
      </c>
      <c r="E126" s="18" t="s">
        <v>28</v>
      </c>
      <c r="F126" s="19"/>
      <c r="G126" s="19"/>
      <c r="H126" s="19">
        <v>7</v>
      </c>
      <c r="I126" s="17"/>
      <c r="J126" s="17"/>
      <c r="K126" s="17"/>
      <c r="L126" s="17">
        <f>COUNT(F126:K126)</f>
        <v>1</v>
      </c>
      <c r="M126" s="20">
        <f>SUM(N126:Q126)</f>
        <v>7</v>
      </c>
      <c r="N126" s="9">
        <f t="shared" si="55"/>
        <v>7</v>
      </c>
      <c r="O126" s="9" t="str">
        <f t="shared" si="56"/>
        <v/>
      </c>
      <c r="P126" s="9" t="str">
        <f t="shared" si="57"/>
        <v/>
      </c>
      <c r="Q126" s="9" t="str">
        <f t="shared" si="58"/>
        <v/>
      </c>
      <c r="R126" s="9"/>
    </row>
    <row r="127" spans="1:18">
      <c r="A127" s="17" t="s">
        <v>50</v>
      </c>
      <c r="B127" s="5" t="s">
        <v>202</v>
      </c>
      <c r="C127" s="4"/>
      <c r="D127" s="17">
        <v>0</v>
      </c>
      <c r="E127" s="18" t="s">
        <v>195</v>
      </c>
      <c r="F127" s="19"/>
      <c r="G127" s="19"/>
      <c r="H127" s="19"/>
      <c r="I127" s="17"/>
      <c r="J127" s="17"/>
      <c r="K127" s="17">
        <v>7</v>
      </c>
      <c r="L127" s="17">
        <f>COUNT(F127:K127)</f>
        <v>1</v>
      </c>
      <c r="M127" s="20">
        <f>SUM(N127:Q127)</f>
        <v>7</v>
      </c>
      <c r="N127" s="9">
        <f t="shared" si="55"/>
        <v>7</v>
      </c>
      <c r="O127" s="9" t="str">
        <f t="shared" si="56"/>
        <v/>
      </c>
      <c r="P127" s="9" t="str">
        <f t="shared" si="57"/>
        <v/>
      </c>
      <c r="Q127" s="9" t="str">
        <f t="shared" si="58"/>
        <v/>
      </c>
      <c r="R127" s="9"/>
    </row>
    <row r="128" spans="1:18">
      <c r="A128" s="17" t="s">
        <v>53</v>
      </c>
      <c r="B128" s="5" t="s">
        <v>165</v>
      </c>
      <c r="C128" s="4"/>
      <c r="D128" s="17">
        <v>0</v>
      </c>
      <c r="E128" s="18" t="s">
        <v>132</v>
      </c>
      <c r="F128" s="19"/>
      <c r="G128" s="19"/>
      <c r="H128" s="19">
        <v>8</v>
      </c>
      <c r="I128" s="17"/>
      <c r="J128" s="17"/>
      <c r="K128" s="17"/>
      <c r="L128" s="17">
        <f>COUNT(F128:K128)</f>
        <v>1</v>
      </c>
      <c r="M128" s="20">
        <f>SUM(N128:Q128)</f>
        <v>8</v>
      </c>
      <c r="N128" s="9">
        <f t="shared" si="55"/>
        <v>8</v>
      </c>
      <c r="O128" s="9" t="str">
        <f t="shared" si="56"/>
        <v/>
      </c>
      <c r="P128" s="9" t="str">
        <f t="shared" si="57"/>
        <v/>
      </c>
      <c r="Q128" s="9" t="str">
        <f t="shared" si="58"/>
        <v/>
      </c>
      <c r="R128" s="9"/>
    </row>
    <row r="129" spans="1:18">
      <c r="A129" s="17" t="s">
        <v>29</v>
      </c>
      <c r="B129" s="5" t="s">
        <v>166</v>
      </c>
      <c r="C129" s="4"/>
      <c r="D129" s="17">
        <v>0</v>
      </c>
      <c r="E129" s="18" t="s">
        <v>28</v>
      </c>
      <c r="F129" s="19"/>
      <c r="G129" s="19"/>
      <c r="H129" s="19">
        <v>9</v>
      </c>
      <c r="I129" s="17"/>
      <c r="J129" s="17"/>
      <c r="K129" s="17"/>
      <c r="L129" s="17">
        <f>COUNT(F129:K129)</f>
        <v>1</v>
      </c>
      <c r="M129" s="20">
        <f>SUM(N129:Q129)</f>
        <v>9</v>
      </c>
      <c r="N129" s="9">
        <f t="shared" si="55"/>
        <v>9</v>
      </c>
      <c r="O129" s="9" t="str">
        <f t="shared" si="56"/>
        <v/>
      </c>
      <c r="P129" s="9" t="str">
        <f t="shared" si="57"/>
        <v/>
      </c>
      <c r="Q129" s="9" t="str">
        <f t="shared" si="58"/>
        <v/>
      </c>
      <c r="R129" s="9"/>
    </row>
    <row r="130" spans="1:18">
      <c r="A130" s="17" t="s">
        <v>54</v>
      </c>
      <c r="B130" s="5" t="s">
        <v>191</v>
      </c>
      <c r="C130" s="4"/>
      <c r="D130" s="17">
        <v>0</v>
      </c>
      <c r="E130" s="18" t="s">
        <v>71</v>
      </c>
      <c r="F130" s="19"/>
      <c r="G130" s="19"/>
      <c r="H130" s="19"/>
      <c r="I130" s="17"/>
      <c r="J130" s="17">
        <v>9</v>
      </c>
      <c r="K130" s="17"/>
      <c r="L130" s="17">
        <f>COUNT(F130:K130)</f>
        <v>1</v>
      </c>
      <c r="M130" s="20">
        <f>SUM(N130:Q130)</f>
        <v>9</v>
      </c>
      <c r="N130" s="9">
        <f t="shared" si="55"/>
        <v>9</v>
      </c>
      <c r="O130" s="9" t="str">
        <f t="shared" si="56"/>
        <v/>
      </c>
      <c r="P130" s="9" t="str">
        <f t="shared" si="57"/>
        <v/>
      </c>
      <c r="Q130" s="9" t="str">
        <f t="shared" si="58"/>
        <v/>
      </c>
      <c r="R130" s="9"/>
    </row>
    <row r="131" spans="1:18">
      <c r="A131" s="17" t="s">
        <v>55</v>
      </c>
      <c r="B131" s="5" t="s">
        <v>167</v>
      </c>
      <c r="C131" s="4"/>
      <c r="D131" s="17">
        <v>0</v>
      </c>
      <c r="E131" s="18" t="s">
        <v>28</v>
      </c>
      <c r="F131" s="19"/>
      <c r="G131" s="19"/>
      <c r="H131" s="19">
        <v>10</v>
      </c>
      <c r="I131" s="17"/>
      <c r="J131" s="17"/>
      <c r="K131" s="17"/>
      <c r="L131" s="17">
        <f>COUNT(F131:K131)</f>
        <v>1</v>
      </c>
      <c r="M131" s="20">
        <f>SUM(N131:Q131)</f>
        <v>10</v>
      </c>
      <c r="N131" s="9">
        <f t="shared" si="55"/>
        <v>10</v>
      </c>
      <c r="O131" s="9" t="str">
        <f t="shared" si="56"/>
        <v/>
      </c>
      <c r="P131" s="9" t="str">
        <f t="shared" si="57"/>
        <v/>
      </c>
      <c r="Q131" s="9" t="str">
        <f t="shared" si="58"/>
        <v/>
      </c>
      <c r="R131" s="9"/>
    </row>
    <row r="132" spans="1:18">
      <c r="A132" s="17" t="s">
        <v>57</v>
      </c>
      <c r="B132" s="5" t="s">
        <v>203</v>
      </c>
      <c r="C132" s="4"/>
      <c r="D132" s="17">
        <v>0</v>
      </c>
      <c r="E132" s="18" t="s">
        <v>69</v>
      </c>
      <c r="F132" s="19"/>
      <c r="G132" s="19"/>
      <c r="H132" s="19"/>
      <c r="I132" s="17"/>
      <c r="J132" s="17"/>
      <c r="K132" s="17">
        <v>11</v>
      </c>
      <c r="L132" s="17">
        <f>COUNT(F132:K132)</f>
        <v>1</v>
      </c>
      <c r="M132" s="20">
        <f>SUM(N132:Q132)</f>
        <v>11</v>
      </c>
      <c r="N132" s="9">
        <f t="shared" ref="N132" si="59">SMALL(F132:K132,1)</f>
        <v>11</v>
      </c>
      <c r="O132" s="9" t="str">
        <f t="shared" ref="O132" si="60">IF(L132&lt;2,"",SMALL(F132:K132,2))</f>
        <v/>
      </c>
      <c r="P132" s="9" t="str">
        <f t="shared" ref="P132" si="61">IF(L132&lt;3,"",SMALL(F132:K132,3))</f>
        <v/>
      </c>
      <c r="Q132" s="9" t="str">
        <f t="shared" ref="Q132" si="62">IF(L132&lt;4,"",SMALL(F132:K132,4))</f>
        <v/>
      </c>
      <c r="R132" s="9"/>
    </row>
    <row r="133" spans="1:18">
      <c r="A133" s="17" t="s">
        <v>58</v>
      </c>
      <c r="B133" s="5" t="s">
        <v>170</v>
      </c>
      <c r="C133" s="4"/>
      <c r="D133" s="17">
        <v>0</v>
      </c>
      <c r="E133" s="18" t="s">
        <v>28</v>
      </c>
      <c r="F133" s="19"/>
      <c r="G133" s="19"/>
      <c r="H133" s="19">
        <v>13</v>
      </c>
      <c r="I133" s="17"/>
      <c r="J133" s="17"/>
      <c r="K133" s="17"/>
      <c r="L133" s="17">
        <f>COUNT(F133:K133)</f>
        <v>1</v>
      </c>
      <c r="M133" s="20">
        <f>SUM(N133:Q133)</f>
        <v>13</v>
      </c>
      <c r="N133" s="9">
        <f t="shared" ref="N133:N134" si="63">SMALL(F133:K133,1)</f>
        <v>13</v>
      </c>
      <c r="O133" s="9" t="str">
        <f t="shared" ref="O133:O134" si="64">IF(L133&lt;2,"",SMALL(F133:K133,2))</f>
        <v/>
      </c>
      <c r="P133" s="9" t="str">
        <f t="shared" ref="P133:P134" si="65">IF(L133&lt;3,"",SMALL(F133:K133,3))</f>
        <v/>
      </c>
      <c r="Q133" s="9" t="str">
        <f t="shared" ref="Q133:Q134" si="66">IF(L133&lt;4,"",SMALL(F133:K133,4))</f>
        <v/>
      </c>
      <c r="R133" s="9"/>
    </row>
    <row r="134" spans="1:18">
      <c r="A134" s="17" t="s">
        <v>59</v>
      </c>
      <c r="B134" s="5" t="s">
        <v>171</v>
      </c>
      <c r="C134" s="4"/>
      <c r="D134" s="17">
        <v>0</v>
      </c>
      <c r="E134" s="18" t="s">
        <v>28</v>
      </c>
      <c r="F134" s="19"/>
      <c r="G134" s="19"/>
      <c r="H134" s="19">
        <v>14</v>
      </c>
      <c r="I134" s="17"/>
      <c r="J134" s="17"/>
      <c r="K134" s="17"/>
      <c r="L134" s="17">
        <f>COUNT(F134:K134)</f>
        <v>1</v>
      </c>
      <c r="M134" s="20">
        <f>SUM(N134:Q134)</f>
        <v>14</v>
      </c>
      <c r="N134" s="9">
        <f t="shared" si="63"/>
        <v>14</v>
      </c>
      <c r="O134" s="9" t="str">
        <f t="shared" si="64"/>
        <v/>
      </c>
      <c r="P134" s="9" t="str">
        <f t="shared" si="65"/>
        <v/>
      </c>
      <c r="Q134" s="9" t="str">
        <f t="shared" si="66"/>
        <v/>
      </c>
      <c r="R134" s="9"/>
    </row>
    <row r="135" spans="1:18">
      <c r="A135" s="17" t="s">
        <v>60</v>
      </c>
      <c r="B135" s="5" t="s">
        <v>172</v>
      </c>
      <c r="C135" s="4"/>
      <c r="D135" s="17">
        <v>0</v>
      </c>
      <c r="E135" s="18" t="s">
        <v>28</v>
      </c>
      <c r="F135" s="19"/>
      <c r="G135" s="19"/>
      <c r="H135" s="19">
        <v>15</v>
      </c>
      <c r="I135" s="17"/>
      <c r="J135" s="17"/>
      <c r="K135" s="17"/>
      <c r="L135" s="17">
        <f>COUNT(F135:K135)</f>
        <v>1</v>
      </c>
      <c r="M135" s="20">
        <f>SUM(N135:Q135)</f>
        <v>15</v>
      </c>
      <c r="N135" s="9">
        <f t="shared" ref="N135" si="67">SMALL(F135:K135,1)</f>
        <v>15</v>
      </c>
      <c r="O135" s="9" t="str">
        <f t="shared" ref="O135" si="68">IF(L135&lt;2,"",SMALL(F135:K135,2))</f>
        <v/>
      </c>
      <c r="P135" s="9" t="str">
        <f t="shared" ref="P135" si="69">IF(L135&lt;3,"",SMALL(F135:K135,3))</f>
        <v/>
      </c>
      <c r="Q135" s="9" t="str">
        <f t="shared" ref="Q135" si="70">IF(L135&lt;4,"",SMALL(F135:K135,4))</f>
        <v/>
      </c>
      <c r="R135" s="9"/>
    </row>
    <row r="136" spans="1:18">
      <c r="A136" s="17" t="s">
        <v>61</v>
      </c>
      <c r="B136" s="5" t="s">
        <v>173</v>
      </c>
      <c r="C136" s="4"/>
      <c r="D136" s="17">
        <v>0</v>
      </c>
      <c r="E136" s="18" t="s">
        <v>28</v>
      </c>
      <c r="F136" s="19"/>
      <c r="G136" s="19"/>
      <c r="H136" s="19">
        <v>16</v>
      </c>
      <c r="I136" s="17"/>
      <c r="J136" s="17"/>
      <c r="K136" s="17"/>
      <c r="L136" s="17">
        <f>COUNT(F136:K136)</f>
        <v>1</v>
      </c>
      <c r="M136" s="20">
        <f>SUM(N136:Q136)</f>
        <v>16</v>
      </c>
      <c r="N136" s="9">
        <f t="shared" si="55"/>
        <v>16</v>
      </c>
      <c r="O136" s="9" t="str">
        <f t="shared" si="56"/>
        <v/>
      </c>
      <c r="P136" s="9" t="str">
        <f t="shared" si="57"/>
        <v/>
      </c>
      <c r="Q136" s="9" t="str">
        <f t="shared" si="58"/>
        <v/>
      </c>
      <c r="R136" s="9"/>
    </row>
    <row r="137" spans="1:18" ht="15.75" thickBot="1">
      <c r="A137" s="26" t="s">
        <v>65</v>
      </c>
      <c r="B137" s="27"/>
      <c r="C137" s="33"/>
      <c r="D137" s="29"/>
      <c r="E137" s="30"/>
      <c r="F137" s="31">
        <f t="shared" ref="F137:K137" si="71">COUNT(F108:F136)</f>
        <v>5</v>
      </c>
      <c r="G137" s="31">
        <f t="shared" si="71"/>
        <v>6</v>
      </c>
      <c r="H137" s="31">
        <f t="shared" si="71"/>
        <v>16</v>
      </c>
      <c r="I137" s="31">
        <f t="shared" si="71"/>
        <v>5</v>
      </c>
      <c r="J137" s="31">
        <f t="shared" si="71"/>
        <v>9</v>
      </c>
      <c r="K137" s="31">
        <f t="shared" si="71"/>
        <v>11</v>
      </c>
      <c r="L137" s="29"/>
      <c r="M137" s="32"/>
    </row>
    <row r="138" spans="1:18" ht="16.5" thickTop="1" thickBot="1">
      <c r="A138" s="34" t="s">
        <v>66</v>
      </c>
      <c r="B138" s="35"/>
      <c r="C138" s="36"/>
      <c r="D138" s="37"/>
      <c r="E138" s="38"/>
      <c r="F138" s="39">
        <f t="shared" ref="F138:K138" si="72">F31+F67+F104+F137</f>
        <v>50</v>
      </c>
      <c r="G138" s="39">
        <f t="shared" si="72"/>
        <v>45</v>
      </c>
      <c r="H138" s="39">
        <f t="shared" si="72"/>
        <v>53</v>
      </c>
      <c r="I138" s="39">
        <f t="shared" si="72"/>
        <v>51</v>
      </c>
      <c r="J138" s="39">
        <f t="shared" si="72"/>
        <v>54</v>
      </c>
      <c r="K138" s="39">
        <f t="shared" si="72"/>
        <v>60</v>
      </c>
      <c r="L138" s="37"/>
      <c r="M138" s="40"/>
    </row>
    <row r="139" spans="1:18" ht="15.75" thickTop="1"/>
  </sheetData>
  <sortState ref="B108:M111">
    <sortCondition ref="M108:M111"/>
  </sortState>
  <mergeCells count="6">
    <mergeCell ref="A105:M105"/>
    <mergeCell ref="A1:M1"/>
    <mergeCell ref="A2:M2"/>
    <mergeCell ref="A5:M5"/>
    <mergeCell ref="A68:M68"/>
    <mergeCell ref="A32:M32"/>
  </mergeCells>
  <phoneticPr fontId="0" type="noConversion"/>
  <printOptions horizontalCentered="1"/>
  <pageMargins left="0.23622047244094491" right="0.27559055118110237" top="0.23622047244094491" bottom="0.47244094488188981" header="0.27559055118110237" footer="0.51181102362204722"/>
  <pageSetup paperSize="9" scale="75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C25" sqref="C25"/>
    </sheetView>
  </sheetViews>
  <sheetFormatPr baseColWidth="10" defaultRowHeight="12.75"/>
  <cols>
    <col min="1" max="1" width="7.140625" bestFit="1" customWidth="1"/>
    <col min="2" max="2" width="22.140625" bestFit="1" customWidth="1"/>
    <col min="3" max="3" width="13.42578125" bestFit="1" customWidth="1"/>
    <col min="5" max="5" width="22.140625" bestFit="1" customWidth="1"/>
    <col min="6" max="6" width="5.5703125" customWidth="1"/>
    <col min="7" max="7" width="4.7109375" customWidth="1"/>
    <col min="8" max="8" width="4.5703125" customWidth="1"/>
    <col min="9" max="9" width="5.28515625" customWidth="1"/>
    <col min="10" max="11" width="4.7109375" customWidth="1"/>
  </cols>
  <sheetData>
    <row r="1" spans="1:17" ht="23.2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7" ht="15">
      <c r="A2" s="3"/>
      <c r="B2" s="1"/>
      <c r="C2" s="3"/>
      <c r="D2" s="1"/>
      <c r="E2" s="2"/>
      <c r="F2" s="2"/>
      <c r="G2" s="2"/>
    </row>
    <row r="3" spans="1:17" ht="15.75">
      <c r="A3" s="6" t="s">
        <v>2</v>
      </c>
      <c r="B3" s="6" t="s">
        <v>3</v>
      </c>
      <c r="C3" s="6" t="s">
        <v>39</v>
      </c>
      <c r="D3" s="6" t="s">
        <v>17</v>
      </c>
      <c r="E3" s="6" t="s">
        <v>4</v>
      </c>
      <c r="F3" s="7" t="s">
        <v>51</v>
      </c>
      <c r="G3" s="7" t="s">
        <v>52</v>
      </c>
      <c r="H3" s="7">
        <v>3</v>
      </c>
      <c r="I3" s="7">
        <v>4</v>
      </c>
      <c r="J3" s="7">
        <v>5</v>
      </c>
      <c r="K3" s="7">
        <v>6</v>
      </c>
      <c r="L3" s="7" t="s">
        <v>31</v>
      </c>
      <c r="M3" s="7" t="s">
        <v>32</v>
      </c>
    </row>
    <row r="4" spans="1:17" ht="15">
      <c r="A4" s="4" t="s">
        <v>0</v>
      </c>
      <c r="B4" s="5" t="s">
        <v>37</v>
      </c>
      <c r="C4" s="10">
        <v>32109</v>
      </c>
      <c r="D4" s="4">
        <v>0</v>
      </c>
      <c r="E4" s="5" t="s">
        <v>36</v>
      </c>
      <c r="F4" s="8">
        <v>8</v>
      </c>
      <c r="G4" s="8"/>
      <c r="H4" s="8"/>
      <c r="I4" s="4"/>
      <c r="J4" s="4"/>
      <c r="K4" s="4"/>
      <c r="L4" s="4">
        <f t="shared" ref="L4:L17" si="0">COUNT(F4:K4)</f>
        <v>1</v>
      </c>
      <c r="M4" s="8">
        <f t="shared" ref="M4:M17" si="1">SUM(N4:Q4)</f>
        <v>8</v>
      </c>
      <c r="N4" s="9">
        <f>SMALL(F4:K4,1)</f>
        <v>8</v>
      </c>
      <c r="O4" s="9" t="str">
        <f>IF(L4&lt;2,"",SMALL(F4:K4,2))</f>
        <v/>
      </c>
      <c r="P4" s="9" t="str">
        <f>IF(L4&lt;3,"",SMALL(F4:K4,3))</f>
        <v/>
      </c>
      <c r="Q4" s="9" t="str">
        <f>IF(L4&lt;4,"",SMALL(F4:K4,4))</f>
        <v/>
      </c>
    </row>
    <row r="5" spans="1:17" ht="15">
      <c r="A5" s="4" t="s">
        <v>5</v>
      </c>
      <c r="B5" s="5" t="s">
        <v>19</v>
      </c>
      <c r="C5" s="10">
        <v>31485</v>
      </c>
      <c r="D5" s="4">
        <v>1214</v>
      </c>
      <c r="E5" s="5" t="s">
        <v>18</v>
      </c>
      <c r="F5" s="8">
        <v>9</v>
      </c>
      <c r="G5" s="8"/>
      <c r="H5" s="8"/>
      <c r="I5" s="4"/>
      <c r="J5" s="4"/>
      <c r="K5" s="4"/>
      <c r="L5" s="4">
        <f t="shared" si="0"/>
        <v>1</v>
      </c>
      <c r="M5" s="8">
        <f t="shared" si="1"/>
        <v>9</v>
      </c>
      <c r="N5" s="9">
        <f t="shared" ref="N5:N18" si="2">SMALL(F5:K5,1)</f>
        <v>9</v>
      </c>
      <c r="O5" s="9" t="str">
        <f t="shared" ref="O5:O18" si="3">IF(L5&lt;2,"",SMALL(F5:K5,2))</f>
        <v/>
      </c>
      <c r="P5" s="9" t="str">
        <f t="shared" ref="P5:P18" si="4">IF(L5&lt;3,"",SMALL(F5:K5,3))</f>
        <v/>
      </c>
      <c r="Q5" s="9" t="str">
        <f t="shared" ref="Q5:Q18" si="5">IF(L5&lt;4,"",SMALL(F5:K5,4))</f>
        <v/>
      </c>
    </row>
    <row r="6" spans="1:17" ht="15">
      <c r="A6" s="4" t="s">
        <v>6</v>
      </c>
      <c r="B6" s="5" t="s">
        <v>34</v>
      </c>
      <c r="C6" s="10">
        <v>31376</v>
      </c>
      <c r="D6" s="4">
        <v>1507</v>
      </c>
      <c r="E6" s="5" t="s">
        <v>28</v>
      </c>
      <c r="F6" s="8">
        <v>6</v>
      </c>
      <c r="G6" s="8"/>
      <c r="H6" s="8"/>
      <c r="I6" s="4"/>
      <c r="J6" s="4"/>
      <c r="K6" s="4"/>
      <c r="L6" s="4">
        <f t="shared" si="0"/>
        <v>1</v>
      </c>
      <c r="M6" s="8">
        <f t="shared" si="1"/>
        <v>6</v>
      </c>
      <c r="N6" s="9">
        <f t="shared" si="2"/>
        <v>6</v>
      </c>
      <c r="O6" s="9" t="str">
        <f t="shared" si="3"/>
        <v/>
      </c>
      <c r="P6" s="9" t="str">
        <f t="shared" si="4"/>
        <v/>
      </c>
      <c r="Q6" s="9" t="str">
        <f t="shared" si="5"/>
        <v/>
      </c>
    </row>
    <row r="7" spans="1:17" ht="15">
      <c r="A7" s="4" t="s">
        <v>20</v>
      </c>
      <c r="B7" s="5" t="s">
        <v>30</v>
      </c>
      <c r="C7" s="10">
        <v>31089</v>
      </c>
      <c r="D7" s="4">
        <v>1417</v>
      </c>
      <c r="E7" s="5" t="s">
        <v>28</v>
      </c>
      <c r="F7" s="8">
        <v>5</v>
      </c>
      <c r="G7" s="8"/>
      <c r="H7" s="8"/>
      <c r="I7" s="4"/>
      <c r="J7" s="4"/>
      <c r="K7" s="4"/>
      <c r="L7" s="4">
        <f t="shared" si="0"/>
        <v>1</v>
      </c>
      <c r="M7" s="8">
        <f t="shared" si="1"/>
        <v>5</v>
      </c>
      <c r="N7" s="9">
        <f t="shared" si="2"/>
        <v>5</v>
      </c>
      <c r="O7" s="9" t="str">
        <f t="shared" si="3"/>
        <v/>
      </c>
      <c r="P7" s="9" t="str">
        <f t="shared" si="4"/>
        <v/>
      </c>
      <c r="Q7" s="9" t="str">
        <f t="shared" si="5"/>
        <v/>
      </c>
    </row>
    <row r="8" spans="1:17" ht="15">
      <c r="A8" s="4" t="s">
        <v>7</v>
      </c>
      <c r="B8" s="5" t="s">
        <v>33</v>
      </c>
      <c r="C8" s="10">
        <v>31376</v>
      </c>
      <c r="D8" s="4">
        <v>1445</v>
      </c>
      <c r="E8" s="5" t="s">
        <v>28</v>
      </c>
      <c r="F8" s="8">
        <v>2</v>
      </c>
      <c r="G8" s="8"/>
      <c r="H8" s="8"/>
      <c r="I8" s="4"/>
      <c r="J8" s="4"/>
      <c r="K8" s="4"/>
      <c r="L8" s="4">
        <f t="shared" si="0"/>
        <v>1</v>
      </c>
      <c r="M8" s="8">
        <f t="shared" si="1"/>
        <v>2</v>
      </c>
      <c r="N8" s="9">
        <f t="shared" si="2"/>
        <v>2</v>
      </c>
      <c r="O8" s="9" t="str">
        <f t="shared" si="3"/>
        <v/>
      </c>
      <c r="P8" s="9" t="str">
        <f t="shared" si="4"/>
        <v/>
      </c>
      <c r="Q8" s="9" t="str">
        <f t="shared" si="5"/>
        <v/>
      </c>
    </row>
    <row r="9" spans="1:17" ht="15">
      <c r="A9" s="4" t="s">
        <v>8</v>
      </c>
      <c r="B9" s="5" t="s">
        <v>24</v>
      </c>
      <c r="C9" s="10">
        <v>32110</v>
      </c>
      <c r="D9" s="4">
        <v>1521</v>
      </c>
      <c r="E9" s="5" t="s">
        <v>23</v>
      </c>
      <c r="F9" s="8">
        <v>10</v>
      </c>
      <c r="G9" s="8"/>
      <c r="H9" s="8"/>
      <c r="I9" s="4"/>
      <c r="J9" s="4"/>
      <c r="K9" s="4"/>
      <c r="L9" s="4">
        <f t="shared" si="0"/>
        <v>1</v>
      </c>
      <c r="M9" s="8">
        <f t="shared" si="1"/>
        <v>10</v>
      </c>
      <c r="N9" s="9">
        <f t="shared" si="2"/>
        <v>10</v>
      </c>
      <c r="O9" s="9" t="str">
        <f t="shared" si="3"/>
        <v/>
      </c>
      <c r="P9" s="9" t="str">
        <f t="shared" si="4"/>
        <v/>
      </c>
      <c r="Q9" s="9" t="str">
        <f t="shared" si="5"/>
        <v/>
      </c>
    </row>
    <row r="10" spans="1:17" ht="15">
      <c r="A10" s="4" t="s">
        <v>9</v>
      </c>
      <c r="B10" s="5" t="s">
        <v>43</v>
      </c>
      <c r="C10" s="10">
        <v>32128</v>
      </c>
      <c r="D10" s="4">
        <v>0</v>
      </c>
      <c r="E10" s="5" t="s">
        <v>28</v>
      </c>
      <c r="F10" s="8">
        <v>14</v>
      </c>
      <c r="G10" s="8"/>
      <c r="H10" s="8"/>
      <c r="I10" s="4"/>
      <c r="J10" s="4"/>
      <c r="K10" s="4"/>
      <c r="L10" s="4">
        <f t="shared" si="0"/>
        <v>1</v>
      </c>
      <c r="M10" s="8">
        <f t="shared" si="1"/>
        <v>14</v>
      </c>
      <c r="N10" s="9">
        <f t="shared" si="2"/>
        <v>14</v>
      </c>
      <c r="O10" s="9" t="str">
        <f t="shared" si="3"/>
        <v/>
      </c>
      <c r="P10" s="9" t="str">
        <f t="shared" si="4"/>
        <v/>
      </c>
      <c r="Q10" s="9" t="str">
        <f t="shared" si="5"/>
        <v/>
      </c>
    </row>
    <row r="11" spans="1:17" ht="15">
      <c r="A11" s="4" t="s">
        <v>10</v>
      </c>
      <c r="B11" s="5" t="s">
        <v>44</v>
      </c>
      <c r="C11" s="10">
        <v>32055</v>
      </c>
      <c r="D11" s="4">
        <v>0</v>
      </c>
      <c r="E11" s="5" t="s">
        <v>28</v>
      </c>
      <c r="F11" s="8">
        <v>12</v>
      </c>
      <c r="G11" s="8"/>
      <c r="H11" s="8"/>
      <c r="I11" s="4"/>
      <c r="J11" s="4"/>
      <c r="K11" s="4"/>
      <c r="L11" s="4">
        <f t="shared" si="0"/>
        <v>1</v>
      </c>
      <c r="M11" s="8">
        <f t="shared" si="1"/>
        <v>12</v>
      </c>
      <c r="N11" s="9">
        <f t="shared" si="2"/>
        <v>12</v>
      </c>
      <c r="O11" s="9" t="str">
        <f t="shared" si="3"/>
        <v/>
      </c>
      <c r="P11" s="9" t="str">
        <f t="shared" si="4"/>
        <v/>
      </c>
      <c r="Q11" s="9" t="str">
        <f t="shared" si="5"/>
        <v/>
      </c>
    </row>
    <row r="12" spans="1:17" ht="15">
      <c r="A12" s="4" t="s">
        <v>11</v>
      </c>
      <c r="B12" s="5" t="s">
        <v>22</v>
      </c>
      <c r="C12" s="10">
        <v>31933</v>
      </c>
      <c r="D12" s="4">
        <v>1274</v>
      </c>
      <c r="E12" s="5" t="s">
        <v>36</v>
      </c>
      <c r="F12" s="8">
        <v>3</v>
      </c>
      <c r="G12" s="8"/>
      <c r="H12" s="8"/>
      <c r="I12" s="4"/>
      <c r="J12" s="4"/>
      <c r="K12" s="4"/>
      <c r="L12" s="4">
        <f t="shared" si="0"/>
        <v>1</v>
      </c>
      <c r="M12" s="8">
        <f t="shared" si="1"/>
        <v>3</v>
      </c>
      <c r="N12" s="9">
        <f t="shared" si="2"/>
        <v>3</v>
      </c>
      <c r="O12" s="9" t="str">
        <f t="shared" si="3"/>
        <v/>
      </c>
      <c r="P12" s="9" t="str">
        <f t="shared" si="4"/>
        <v/>
      </c>
      <c r="Q12" s="9" t="str">
        <f t="shared" si="5"/>
        <v/>
      </c>
    </row>
    <row r="13" spans="1:17" ht="15">
      <c r="A13" s="4" t="s">
        <v>12</v>
      </c>
      <c r="B13" s="5" t="s">
        <v>45</v>
      </c>
      <c r="C13" s="10">
        <v>31547</v>
      </c>
      <c r="D13" s="4">
        <v>1408</v>
      </c>
      <c r="E13" s="5" t="s">
        <v>1</v>
      </c>
      <c r="F13" s="8">
        <v>4</v>
      </c>
      <c r="G13" s="8"/>
      <c r="H13" s="8"/>
      <c r="I13" s="4"/>
      <c r="J13" s="4"/>
      <c r="K13" s="4"/>
      <c r="L13" s="4">
        <f t="shared" si="0"/>
        <v>1</v>
      </c>
      <c r="M13" s="8">
        <f t="shared" si="1"/>
        <v>4</v>
      </c>
      <c r="N13" s="9">
        <f t="shared" si="2"/>
        <v>4</v>
      </c>
      <c r="O13" s="9" t="str">
        <f t="shared" si="3"/>
        <v/>
      </c>
      <c r="P13" s="9" t="str">
        <f t="shared" si="4"/>
        <v/>
      </c>
      <c r="Q13" s="9" t="str">
        <f t="shared" si="5"/>
        <v/>
      </c>
    </row>
    <row r="14" spans="1:17" ht="15">
      <c r="A14" s="4" t="s">
        <v>13</v>
      </c>
      <c r="B14" s="5" t="s">
        <v>35</v>
      </c>
      <c r="C14" s="10">
        <v>31812</v>
      </c>
      <c r="D14" s="4">
        <v>0</v>
      </c>
      <c r="E14" s="5" t="s">
        <v>28</v>
      </c>
      <c r="F14" s="8">
        <v>15</v>
      </c>
      <c r="G14" s="8"/>
      <c r="H14" s="8"/>
      <c r="I14" s="4"/>
      <c r="J14" s="4"/>
      <c r="K14" s="4"/>
      <c r="L14" s="4">
        <f t="shared" si="0"/>
        <v>1</v>
      </c>
      <c r="M14" s="8">
        <f t="shared" si="1"/>
        <v>15</v>
      </c>
      <c r="N14" s="9">
        <f t="shared" si="2"/>
        <v>15</v>
      </c>
      <c r="O14" s="9" t="str">
        <f t="shared" si="3"/>
        <v/>
      </c>
      <c r="P14" s="9" t="str">
        <f t="shared" si="4"/>
        <v/>
      </c>
      <c r="Q14" s="9" t="str">
        <f t="shared" si="5"/>
        <v/>
      </c>
    </row>
    <row r="15" spans="1:17" ht="15">
      <c r="A15" s="4" t="s">
        <v>46</v>
      </c>
      <c r="B15" s="5" t="s">
        <v>25</v>
      </c>
      <c r="C15" s="10">
        <v>31943</v>
      </c>
      <c r="D15" s="4">
        <v>0</v>
      </c>
      <c r="E15" s="5" t="s">
        <v>36</v>
      </c>
      <c r="F15" s="8">
        <v>13</v>
      </c>
      <c r="G15" s="8"/>
      <c r="H15" s="8"/>
      <c r="I15" s="4"/>
      <c r="J15" s="4"/>
      <c r="K15" s="4"/>
      <c r="L15" s="4">
        <f t="shared" si="0"/>
        <v>1</v>
      </c>
      <c r="M15" s="8">
        <f t="shared" si="1"/>
        <v>13</v>
      </c>
      <c r="N15" s="9">
        <f t="shared" si="2"/>
        <v>13</v>
      </c>
      <c r="O15" s="9" t="str">
        <f t="shared" si="3"/>
        <v/>
      </c>
      <c r="P15" s="9" t="str">
        <f t="shared" si="4"/>
        <v/>
      </c>
      <c r="Q15" s="9" t="str">
        <f t="shared" si="5"/>
        <v/>
      </c>
    </row>
    <row r="16" spans="1:17" ht="15">
      <c r="A16" s="4" t="s">
        <v>14</v>
      </c>
      <c r="B16" s="5" t="s">
        <v>27</v>
      </c>
      <c r="C16" s="10">
        <v>32109</v>
      </c>
      <c r="D16" s="4">
        <v>0</v>
      </c>
      <c r="E16" s="5" t="s">
        <v>1</v>
      </c>
      <c r="F16" s="8">
        <v>11</v>
      </c>
      <c r="G16" s="8"/>
      <c r="H16" s="8"/>
      <c r="I16" s="4"/>
      <c r="J16" s="4"/>
      <c r="K16" s="4"/>
      <c r="L16" s="4">
        <f t="shared" si="0"/>
        <v>1</v>
      </c>
      <c r="M16" s="8">
        <f t="shared" si="1"/>
        <v>11</v>
      </c>
      <c r="N16" s="9">
        <f t="shared" si="2"/>
        <v>11</v>
      </c>
      <c r="O16" s="9" t="str">
        <f t="shared" si="3"/>
        <v/>
      </c>
      <c r="P16" s="9" t="str">
        <f t="shared" si="4"/>
        <v/>
      </c>
      <c r="Q16" s="9" t="str">
        <f t="shared" si="5"/>
        <v/>
      </c>
    </row>
    <row r="17" spans="1:17" ht="15">
      <c r="A17" s="4" t="s">
        <v>47</v>
      </c>
      <c r="B17" s="5" t="s">
        <v>26</v>
      </c>
      <c r="C17" s="10">
        <v>31857</v>
      </c>
      <c r="D17" s="4">
        <v>0</v>
      </c>
      <c r="E17" s="5" t="s">
        <v>36</v>
      </c>
      <c r="F17" s="8">
        <v>7</v>
      </c>
      <c r="G17" s="8"/>
      <c r="H17" s="8"/>
      <c r="I17" s="4"/>
      <c r="J17" s="4"/>
      <c r="K17" s="4"/>
      <c r="L17" s="4">
        <f t="shared" si="0"/>
        <v>1</v>
      </c>
      <c r="M17" s="8">
        <f t="shared" si="1"/>
        <v>7</v>
      </c>
      <c r="N17" s="9">
        <f t="shared" si="2"/>
        <v>7</v>
      </c>
      <c r="O17" s="9" t="str">
        <f t="shared" si="3"/>
        <v/>
      </c>
      <c r="P17" s="9" t="str">
        <f t="shared" si="4"/>
        <v/>
      </c>
      <c r="Q17" s="9" t="str">
        <f t="shared" si="5"/>
        <v/>
      </c>
    </row>
    <row r="18" spans="1:17" ht="15">
      <c r="A18" s="4" t="s">
        <v>48</v>
      </c>
      <c r="B18" s="5" t="s">
        <v>21</v>
      </c>
      <c r="C18" s="10">
        <v>31656</v>
      </c>
      <c r="D18" s="4">
        <v>1649</v>
      </c>
      <c r="E18" s="5" t="s">
        <v>1</v>
      </c>
      <c r="F18" s="8">
        <v>1</v>
      </c>
      <c r="G18" s="8"/>
      <c r="H18" s="8"/>
      <c r="I18" s="4"/>
      <c r="J18" s="4"/>
      <c r="K18" s="4"/>
      <c r="L18" s="4">
        <f>COUNT(F18:K18)</f>
        <v>1</v>
      </c>
      <c r="M18" s="8">
        <f>SUM(N18:Q18)</f>
        <v>1</v>
      </c>
      <c r="N18" s="9">
        <f t="shared" si="2"/>
        <v>1</v>
      </c>
      <c r="O18" s="9" t="str">
        <f t="shared" si="3"/>
        <v/>
      </c>
      <c r="P18" s="9" t="str">
        <f t="shared" si="4"/>
        <v/>
      </c>
      <c r="Q18" s="9" t="str">
        <f t="shared" si="5"/>
        <v/>
      </c>
    </row>
    <row r="22" spans="1:17">
      <c r="C22" s="13">
        <f>INDEX(C4:C18,$B$25,1)</f>
        <v>32109</v>
      </c>
      <c r="D22" s="12">
        <f>INDEX(D4:D18,$B$25,1)</f>
        <v>0</v>
      </c>
      <c r="E22" s="11" t="str">
        <f>INDEX(E4:E18,$B$25,1)</f>
        <v>Union Hofkirchen/Tr.</v>
      </c>
      <c r="F22" s="14">
        <f>INDEX($F$4:$K$18,$B$25,1)</f>
        <v>8</v>
      </c>
      <c r="G22" s="14">
        <f>INDEX($F$4:$K$18,$B$25,2)</f>
        <v>0</v>
      </c>
      <c r="H22" s="14">
        <f>INDEX($F$4:$K$18,$B$25,3)</f>
        <v>0</v>
      </c>
      <c r="I22" s="14">
        <f>INDEX($F$4:$K$18,$B$25,4)</f>
        <v>0</v>
      </c>
      <c r="J22" s="14">
        <f>INDEX($F$4:$K$18,$B$25,5)</f>
        <v>0</v>
      </c>
      <c r="K22" s="14">
        <f>INDEX($F$4:$K$18,$B$25,6)</f>
        <v>0</v>
      </c>
    </row>
    <row r="25" spans="1:17">
      <c r="B25">
        <v>1</v>
      </c>
    </row>
  </sheetData>
  <mergeCells count="1">
    <mergeCell ref="A1:M1"/>
  </mergeCells>
  <phoneticPr fontId="0" type="noConversion"/>
  <dataValidations count="1">
    <dataValidation type="date" errorStyle="warning" allowBlank="1" showErrorMessage="1" errorTitle="Falsches Alter" error="Dieser Spieler darf nicht in dieser Gruppe spielen. Kontrollieren Sie ob er nicht zu alt ist oder ob er vielleicht in einer niedriegeren Gruppe spielen dürfte." sqref="C22">
      <formula1>31047</formula1>
      <formula2>32143</formula2>
    </dataValidation>
  </dataValidations>
  <pageMargins left="0.78740157499999996" right="0.78740157499999996" top="0.984251969" bottom="0.984251969" header="0.4921259845" footer="0.492125984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2012-2013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Hoelzl Herbert</dc:creator>
  <cp:lastModifiedBy> </cp:lastModifiedBy>
  <cp:lastPrinted>2013-04-13T20:24:17Z</cp:lastPrinted>
  <dcterms:created xsi:type="dcterms:W3CDTF">1999-10-10T17:36:35Z</dcterms:created>
  <dcterms:modified xsi:type="dcterms:W3CDTF">2013-05-05T16:44:11Z</dcterms:modified>
</cp:coreProperties>
</file>